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'В2'!$A$1:$P$93</definedName>
    <definedName name="_xlnm.Print_Area" localSheetId="0">'В3'!$B$1:$Q$112</definedName>
    <definedName name="Освіта">#REF!</definedName>
    <definedName name="УСЗ">#REF!</definedName>
  </definedNames>
  <calcPr fullCalcOnLoad="1"/>
</workbook>
</file>

<file path=xl/sharedStrings.xml><?xml version="1.0" encoding="utf-8"?>
<sst xmlns="http://schemas.openxmlformats.org/spreadsheetml/2006/main" count="503" uniqueCount="221">
  <si>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</si>
  <si>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</si>
  <si>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</si>
  <si>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</si>
  <si>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</si>
  <si>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</si>
  <si>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</si>
  <si>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</si>
  <si>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</si>
  <si>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</si>
  <si>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</si>
  <si>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</si>
  <si>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</si>
  <si>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</si>
  <si>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</si>
  <si>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</si>
  <si>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</si>
  <si>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</si>
  <si>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</si>
  <si>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</si>
  <si>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</si>
  <si>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</si>
  <si>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</si>
  <si>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</si>
  <si>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</si>
  <si>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</si>
  <si>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</si>
  <si>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</si>
  <si>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</si>
  <si>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</si>
  <si>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</si>
  <si>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</si>
  <si>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</si>
  <si>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</si>
  <si>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</si>
  <si>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</si>
  <si>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</si>
  <si>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</si>
  <si>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</si>
  <si>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</si>
  <si>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</si>
  <si>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</si>
  <si>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</si>
  <si>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</si>
  <si>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</si>
  <si>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</si>
  <si>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</si>
  <si>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</si>
  <si>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</si>
  <si>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</si>
  <si>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</si>
  <si>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</si>
  <si>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</si>
  <si>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</si>
  <si>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</si>
  <si>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</si>
  <si>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</si>
  <si>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</si>
  <si>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</si>
  <si>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</si>
  <si>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</si>
  <si>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</si>
  <si>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</si>
  <si>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</si>
  <si>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</si>
  <si>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</si>
  <si>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</si>
  <si>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</si>
  <si>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</si>
  <si>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</si>
  <si>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</si>
  <si>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</si>
  <si>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</si>
  <si>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</si>
  <si>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</si>
  <si>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</si>
  <si>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</si>
  <si>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</si>
  <si>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</si>
  <si>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</si>
  <si>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</si>
  <si>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</si>
  <si>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</si>
  <si>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</si>
  <si>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</si>
  <si>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</si>
  <si>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</si>
  <si>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</si>
  <si>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</si>
  <si>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</si>
  <si>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</si>
  <si>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</si>
  <si>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</si>
  <si>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</si>
  <si>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</si>
  <si>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</si>
  <si>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</si>
  <si>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</si>
  <si>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</si>
  <si>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</si>
  <si>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</si>
  <si>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</si>
  <si>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</si>
  <si>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</si>
  <si>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</si>
  <si>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</si>
  <si>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</si>
  <si>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</si>
  <si>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</si>
  <si>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</si>
  <si>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</si>
  <si>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</si>
  <si>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</si>
  <si>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</si>
  <si>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</si>
  <si>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</si>
  <si>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</si>
  <si>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</si>
  <si>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</si>
  <si>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</si>
  <si>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</si>
  <si>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</si>
  <si>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</si>
  <si>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</si>
  <si>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</si>
  <si>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</si>
  <si>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</si>
  <si>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</si>
  <si>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</si>
  <si>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</si>
  <si>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</si>
  <si>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</si>
  <si>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</si>
  <si>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</si>
  <si>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</si>
  <si>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</si>
  <si>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</si>
  <si>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</si>
  <si>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</si>
  <si>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</si>
  <si>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</si>
  <si>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</si>
  <si>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</si>
  <si>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</si>
  <si>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</si>
  <si>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</si>
  <si>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</si>
  <si>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</si>
  <si>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</si>
  <si>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</si>
  <si>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</si>
  <si>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</si>
  <si>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</si>
  <si>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</si>
  <si>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</si>
  <si>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</si>
  <si>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</si>
  <si>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</si>
  <si>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</si>
  <si>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</si>
  <si>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</si>
  <si>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</si>
  <si>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</si>
  <si>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</si>
  <si>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</si>
  <si>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</si>
  <si>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</si>
  <si>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</si>
  <si>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</si>
  <si>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</si>
  <si>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</si>
  <si>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</si>
  <si>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</si>
  <si>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</si>
  <si>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</si>
  <si>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</si>
  <si>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</si>
  <si>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</si>
  <si>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</si>
  <si>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</si>
  <si>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</si>
  <si>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</si>
  <si>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</si>
  <si>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</si>
  <si>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</si>
  <si>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</si>
  <si>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</si>
  <si>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</si>
  <si>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</si>
  <si>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</si>
  <si>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</si>
  <si>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</si>
  <si>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</si>
  <si>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</si>
  <si>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</si>
  <si>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</si>
  <si>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</si>
  <si>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</si>
  <si>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</si>
  <si>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</si>
  <si>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</si>
  <si>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</si>
  <si>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</si>
  <si>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</si>
  <si>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</si>
  <si>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</si>
  <si>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</si>
  <si>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</si>
  <si>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</si>
  <si>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</si>
  <si>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</si>
  <si>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</si>
  <si>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</si>
  <si>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</si>
  <si>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</si>
  <si>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</si>
  <si>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</si>
  <si>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</si>
  <si>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Капітальні вкладення</t>
  </si>
  <si>
    <t>Додаток №2                                                                      до рішення сьомої (позачергової ) сесії                                 міської ради VІІ скликання                                                         березня 2016 року №                                                  "Про внесення змін до рішення міської ради від 30.12.2015 року "Про міський бюджет на 2016 рік"</t>
  </si>
  <si>
    <t>Додаток №3                                                                     до рішення сьомої ( позачергової ) сесії                                      міської  ради  VІІ скликання                                                                березня 2016 року   №                                                       "Про внесення змін до рішення міської ради від 30.12.2015 року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</si>
</sst>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1">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9" fillId="0" borderId="0">
      <alignment/>
      <protection/>
    </xf>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28" borderId="7"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2" borderId="0" applyNumberFormat="0" applyBorder="0" applyAlignment="0" applyProtection="0"/>
  </cellStyleXfs>
  <cellXfs count="213">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3" fontId="30" fillId="34" borderId="10" xfId="0" applyNumberFormat="1" applyFont="1" applyFill="1" applyBorder="1" applyAlignment="1">
      <alignment horizontal="right" vertical="center"/>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56" fillId="0" borderId="10" xfId="54" applyFont="1" applyBorder="1" applyAlignment="1">
      <alignment horizontal="center" vertical="center"/>
      <protection/>
    </xf>
    <xf numFmtId="49" fontId="56" fillId="0" borderId="10" xfId="54" applyNumberFormat="1" applyFont="1" applyBorder="1" applyAlignment="1">
      <alignment horizontal="center" vertical="center"/>
      <protection/>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1"/>
  <sheetViews>
    <sheetView showZeros="0" tabSelected="1" view="pageBreakPreview" zoomScale="50" zoomScaleNormal="70" zoomScaleSheetLayoutView="50" zoomScalePageLayoutView="0" workbookViewId="0" topLeftCell="A1">
      <pane xSplit="4" ySplit="7" topLeftCell="E96"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196" t="s">
        <v>220</v>
      </c>
      <c r="P1" s="196"/>
      <c r="Q1" s="196"/>
    </row>
    <row r="2" spans="1:17" ht="12" customHeight="1">
      <c r="A2" s="7"/>
      <c r="B2" s="7"/>
      <c r="C2" s="7"/>
      <c r="D2" s="8"/>
      <c r="E2" s="7"/>
      <c r="F2" s="7"/>
      <c r="G2" s="7"/>
      <c r="H2" s="7"/>
      <c r="I2" s="7"/>
      <c r="J2" s="7"/>
      <c r="K2" s="7"/>
      <c r="L2" s="201"/>
      <c r="M2" s="201"/>
      <c r="N2" s="201"/>
      <c r="O2" s="201"/>
      <c r="P2" s="201"/>
      <c r="Q2" s="201"/>
    </row>
    <row r="3" spans="1:17" ht="49.5" customHeight="1">
      <c r="A3" s="11"/>
      <c r="B3" s="202" t="s">
        <v>207</v>
      </c>
      <c r="C3" s="202"/>
      <c r="D3" s="202"/>
      <c r="E3" s="202"/>
      <c r="F3" s="202"/>
      <c r="G3" s="202"/>
      <c r="H3" s="202"/>
      <c r="I3" s="202"/>
      <c r="J3" s="202"/>
      <c r="K3" s="202"/>
      <c r="L3" s="202"/>
      <c r="M3" s="202"/>
      <c r="N3" s="202"/>
      <c r="O3" s="202"/>
      <c r="P3" s="202"/>
      <c r="Q3" s="12" t="s">
        <v>66</v>
      </c>
    </row>
    <row r="4" spans="1:17" ht="72" customHeight="1">
      <c r="A4" s="199"/>
      <c r="B4" s="200" t="s">
        <v>206</v>
      </c>
      <c r="C4" s="200" t="s">
        <v>37</v>
      </c>
      <c r="D4" s="203" t="s">
        <v>59</v>
      </c>
      <c r="E4" s="198" t="s">
        <v>99</v>
      </c>
      <c r="F4" s="198"/>
      <c r="G4" s="198"/>
      <c r="H4" s="198"/>
      <c r="I4" s="198"/>
      <c r="J4" s="198" t="s">
        <v>17</v>
      </c>
      <c r="K4" s="198"/>
      <c r="L4" s="198"/>
      <c r="M4" s="198"/>
      <c r="N4" s="198"/>
      <c r="O4" s="198"/>
      <c r="P4" s="198"/>
      <c r="Q4" s="197" t="s">
        <v>100</v>
      </c>
    </row>
    <row r="5" spans="1:17" ht="21" customHeight="1">
      <c r="A5" s="199"/>
      <c r="B5" s="200"/>
      <c r="C5" s="200"/>
      <c r="D5" s="203"/>
      <c r="E5" s="198" t="s">
        <v>100</v>
      </c>
      <c r="F5" s="198" t="s">
        <v>56</v>
      </c>
      <c r="G5" s="197" t="s">
        <v>23</v>
      </c>
      <c r="H5" s="197"/>
      <c r="I5" s="197" t="s">
        <v>57</v>
      </c>
      <c r="J5" s="198" t="s">
        <v>100</v>
      </c>
      <c r="K5" s="198" t="s">
        <v>56</v>
      </c>
      <c r="L5" s="197" t="s">
        <v>23</v>
      </c>
      <c r="M5" s="197"/>
      <c r="N5" s="197" t="s">
        <v>57</v>
      </c>
      <c r="O5" s="197" t="s">
        <v>23</v>
      </c>
      <c r="P5" s="197"/>
      <c r="Q5" s="197"/>
    </row>
    <row r="6" spans="1:17" ht="92.25" customHeight="1">
      <c r="A6" s="199"/>
      <c r="B6" s="200"/>
      <c r="C6" s="200"/>
      <c r="D6" s="203"/>
      <c r="E6" s="198"/>
      <c r="F6" s="198"/>
      <c r="G6" s="42" t="s">
        <v>64</v>
      </c>
      <c r="H6" s="42" t="s">
        <v>58</v>
      </c>
      <c r="I6" s="197"/>
      <c r="J6" s="198"/>
      <c r="K6" s="198"/>
      <c r="L6" s="42" t="s">
        <v>64</v>
      </c>
      <c r="M6" s="42" t="s">
        <v>58</v>
      </c>
      <c r="N6" s="197"/>
      <c r="O6" s="43" t="s">
        <v>69</v>
      </c>
      <c r="P6" s="44" t="s">
        <v>44</v>
      </c>
      <c r="Q6" s="197"/>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5484600</v>
      </c>
      <c r="F8" s="129">
        <f>F9+F11+F14+F21+F24+F27+F31</f>
        <v>5484600</v>
      </c>
      <c r="G8" s="129">
        <f>G9+G14</f>
        <v>2329245</v>
      </c>
      <c r="H8" s="129">
        <f>H9+H11+H14+H31</f>
        <v>260663</v>
      </c>
      <c r="I8" s="129">
        <f>I9+I11+I14+I31</f>
        <v>0</v>
      </c>
      <c r="J8" s="129">
        <f>J9+J11+J14+J21+J24+J27+J31+J17+J29</f>
        <v>286522</v>
      </c>
      <c r="K8" s="129">
        <f>K9+K11+K14+K21+K24+K27+K31+K17</f>
        <v>30000</v>
      </c>
      <c r="L8" s="129">
        <f>L9+L11+L14+L21+L24+L27+L31+L17</f>
        <v>0</v>
      </c>
      <c r="M8" s="129">
        <f>M9+M11+M14+M21+M24+M27+M31+M17</f>
        <v>0</v>
      </c>
      <c r="N8" s="129">
        <f>N9+N11+N14+N21+N24+N27+N31+N17</f>
        <v>240922</v>
      </c>
      <c r="O8" s="129">
        <f>O9+O11+O14+O21+O24+O27+O31+O17</f>
        <v>240922</v>
      </c>
      <c r="P8" s="129"/>
      <c r="Q8" s="129">
        <f>E8+J8</f>
        <v>5771122</v>
      </c>
    </row>
    <row r="9" spans="1:17" s="19" customFormat="1" ht="19.5" customHeight="1">
      <c r="A9" s="17"/>
      <c r="B9" s="107" t="s">
        <v>18</v>
      </c>
      <c r="C9" s="107"/>
      <c r="D9" s="108" t="s">
        <v>67</v>
      </c>
      <c r="E9" s="18">
        <v>3156400</v>
      </c>
      <c r="F9" s="18">
        <v>3156400</v>
      </c>
      <c r="G9" s="18">
        <v>2005245</v>
      </c>
      <c r="H9" s="18">
        <v>184262</v>
      </c>
      <c r="I9" s="18"/>
      <c r="J9" s="18">
        <v>170000</v>
      </c>
      <c r="K9" s="18">
        <v>30000</v>
      </c>
      <c r="L9" s="18">
        <v>0</v>
      </c>
      <c r="M9" s="18">
        <v>0</v>
      </c>
      <c r="N9" s="18">
        <v>140000</v>
      </c>
      <c r="O9" s="18">
        <v>140000</v>
      </c>
      <c r="P9" s="18"/>
      <c r="Q9" s="129">
        <f aca="true" t="shared" si="0" ref="Q9:Q44">E9+J9</f>
        <v>3326400</v>
      </c>
    </row>
    <row r="10" spans="1:19" ht="19.5" customHeight="1">
      <c r="A10" s="20"/>
      <c r="B10" s="94" t="s">
        <v>19</v>
      </c>
      <c r="C10" s="94" t="s">
        <v>11</v>
      </c>
      <c r="D10" s="109" t="s">
        <v>70</v>
      </c>
      <c r="E10" s="18">
        <v>3156400</v>
      </c>
      <c r="F10" s="172">
        <v>3156400</v>
      </c>
      <c r="G10" s="178">
        <v>2005245</v>
      </c>
      <c r="H10" s="21">
        <v>184262</v>
      </c>
      <c r="I10" s="21"/>
      <c r="J10" s="21">
        <v>170000</v>
      </c>
      <c r="K10" s="21">
        <v>30000</v>
      </c>
      <c r="L10" s="21">
        <v>0</v>
      </c>
      <c r="M10" s="21">
        <v>0</v>
      </c>
      <c r="N10" s="21">
        <v>140000</v>
      </c>
      <c r="O10" s="21">
        <v>140000</v>
      </c>
      <c r="P10" s="21"/>
      <c r="Q10" s="129">
        <f t="shared" si="0"/>
        <v>3326400</v>
      </c>
      <c r="S10" s="101">
        <f>E9+E34+E55+E93+E101</f>
        <v>5286780</v>
      </c>
    </row>
    <row r="11" spans="1:17" ht="37.5">
      <c r="A11" s="20"/>
      <c r="B11" s="110" t="s">
        <v>21</v>
      </c>
      <c r="C11" s="110"/>
      <c r="D11" s="111" t="s">
        <v>15</v>
      </c>
      <c r="E11" s="18">
        <v>78200</v>
      </c>
      <c r="F11" s="18">
        <v>78200</v>
      </c>
      <c r="G11" s="18">
        <v>0</v>
      </c>
      <c r="H11" s="18">
        <v>0</v>
      </c>
      <c r="I11" s="18">
        <v>0</v>
      </c>
      <c r="J11" s="18"/>
      <c r="K11" s="18"/>
      <c r="L11" s="18">
        <v>0</v>
      </c>
      <c r="M11" s="18">
        <v>0</v>
      </c>
      <c r="N11" s="18"/>
      <c r="O11" s="18"/>
      <c r="P11" s="18"/>
      <c r="Q11" s="129">
        <f t="shared" si="0"/>
        <v>78200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0"/>
        <v>13500</v>
      </c>
    </row>
    <row r="13" spans="1:17" ht="37.5">
      <c r="A13" s="20"/>
      <c r="B13" s="102" t="s">
        <v>82</v>
      </c>
      <c r="C13" s="112" t="s">
        <v>49</v>
      </c>
      <c r="D13" s="113" t="s">
        <v>83</v>
      </c>
      <c r="E13" s="90">
        <v>64700</v>
      </c>
      <c r="F13" s="88">
        <v>64700</v>
      </c>
      <c r="G13" s="18"/>
      <c r="H13" s="18"/>
      <c r="I13" s="21"/>
      <c r="J13" s="2"/>
      <c r="K13" s="3"/>
      <c r="L13" s="3"/>
      <c r="M13" s="3"/>
      <c r="N13" s="3"/>
      <c r="O13" s="48"/>
      <c r="P13" s="48"/>
      <c r="Q13" s="129">
        <f t="shared" si="0"/>
        <v>64700</v>
      </c>
    </row>
    <row r="14" spans="1:17" ht="18.75">
      <c r="A14" s="20"/>
      <c r="B14" s="114">
        <v>100000</v>
      </c>
      <c r="C14" s="115"/>
      <c r="D14" s="93" t="s">
        <v>109</v>
      </c>
      <c r="E14" s="90">
        <v>1355000</v>
      </c>
      <c r="F14" s="90">
        <v>1355000</v>
      </c>
      <c r="G14" s="90">
        <v>324000</v>
      </c>
      <c r="H14" s="90">
        <v>76401</v>
      </c>
      <c r="I14" s="90"/>
      <c r="J14" s="90">
        <v>10600</v>
      </c>
      <c r="K14" s="90"/>
      <c r="L14" s="90"/>
      <c r="M14" s="90"/>
      <c r="N14" s="90">
        <v>10600</v>
      </c>
      <c r="O14" s="90">
        <v>10600</v>
      </c>
      <c r="P14" s="90"/>
      <c r="Q14" s="129">
        <f t="shared" si="0"/>
        <v>1365600</v>
      </c>
    </row>
    <row r="15" spans="1:17" ht="37.5" hidden="1">
      <c r="A15" s="20"/>
      <c r="B15" s="116">
        <v>100102</v>
      </c>
      <c r="C15" s="112" t="s">
        <v>171</v>
      </c>
      <c r="D15" s="86" t="s">
        <v>111</v>
      </c>
      <c r="E15" s="90"/>
      <c r="F15" s="88"/>
      <c r="G15" s="88"/>
      <c r="H15" s="88"/>
      <c r="I15" s="88"/>
      <c r="J15" s="88"/>
      <c r="K15" s="88"/>
      <c r="L15" s="88"/>
      <c r="M15" s="88"/>
      <c r="N15" s="88"/>
      <c r="O15" s="88"/>
      <c r="P15" s="88"/>
      <c r="Q15" s="129">
        <f t="shared" si="0"/>
        <v>0</v>
      </c>
    </row>
    <row r="16" spans="1:17" ht="18.75">
      <c r="A16" s="20"/>
      <c r="B16" s="116">
        <v>100203</v>
      </c>
      <c r="C16" s="112" t="s">
        <v>172</v>
      </c>
      <c r="D16" s="86" t="s">
        <v>110</v>
      </c>
      <c r="E16" s="90">
        <v>1355000</v>
      </c>
      <c r="F16" s="88">
        <v>1355000</v>
      </c>
      <c r="G16" s="88">
        <v>324000</v>
      </c>
      <c r="H16" s="88">
        <v>76401</v>
      </c>
      <c r="I16" s="88"/>
      <c r="J16" s="88">
        <v>10600</v>
      </c>
      <c r="K16" s="88"/>
      <c r="L16" s="88"/>
      <c r="M16" s="88"/>
      <c r="N16" s="88">
        <v>10600</v>
      </c>
      <c r="O16" s="88">
        <v>10600</v>
      </c>
      <c r="P16" s="88"/>
      <c r="Q16" s="129">
        <f t="shared" si="0"/>
        <v>1365600</v>
      </c>
    </row>
    <row r="17" spans="1:17" ht="18.75">
      <c r="A17" s="20"/>
      <c r="B17" s="133">
        <v>150000</v>
      </c>
      <c r="C17" s="134"/>
      <c r="D17" s="135" t="s">
        <v>184</v>
      </c>
      <c r="E17" s="90"/>
      <c r="F17" s="90"/>
      <c r="G17" s="90"/>
      <c r="H17" s="90"/>
      <c r="I17" s="90"/>
      <c r="J17" s="90">
        <v>51822</v>
      </c>
      <c r="K17" s="90"/>
      <c r="L17" s="90"/>
      <c r="M17" s="90"/>
      <c r="N17" s="90">
        <v>51822</v>
      </c>
      <c r="O17" s="90">
        <v>51822</v>
      </c>
      <c r="P17" s="90"/>
      <c r="Q17" s="129">
        <f t="shared" si="0"/>
        <v>51822</v>
      </c>
    </row>
    <row r="18" spans="1:17" ht="18.75">
      <c r="A18" s="20"/>
      <c r="B18" s="116">
        <v>150122</v>
      </c>
      <c r="C18" s="112" t="s">
        <v>186</v>
      </c>
      <c r="D18" s="86" t="s">
        <v>187</v>
      </c>
      <c r="E18" s="90"/>
      <c r="F18" s="88"/>
      <c r="G18" s="88"/>
      <c r="H18" s="88"/>
      <c r="I18" s="88"/>
      <c r="J18" s="88">
        <v>2957</v>
      </c>
      <c r="K18" s="88"/>
      <c r="L18" s="88"/>
      <c r="M18" s="88"/>
      <c r="N18" s="88">
        <v>2957</v>
      </c>
      <c r="O18" s="88">
        <v>2957</v>
      </c>
      <c r="P18" s="88"/>
      <c r="Q18" s="129">
        <f t="shared" si="0"/>
        <v>2957</v>
      </c>
    </row>
    <row r="19" spans="1:17" ht="37.5" hidden="1">
      <c r="A19" s="20"/>
      <c r="B19" s="116">
        <v>150202</v>
      </c>
      <c r="C19" s="136" t="s">
        <v>188</v>
      </c>
      <c r="D19" s="137" t="s">
        <v>189</v>
      </c>
      <c r="E19" s="90"/>
      <c r="F19" s="88"/>
      <c r="G19" s="88"/>
      <c r="H19" s="88"/>
      <c r="I19" s="88"/>
      <c r="J19" s="88"/>
      <c r="K19" s="88"/>
      <c r="L19" s="88"/>
      <c r="M19" s="88"/>
      <c r="N19" s="88"/>
      <c r="O19" s="88"/>
      <c r="P19" s="88"/>
      <c r="Q19" s="129">
        <f t="shared" si="0"/>
        <v>0</v>
      </c>
    </row>
    <row r="20" spans="1:17" ht="37.5">
      <c r="A20" s="20"/>
      <c r="B20" s="124">
        <v>150202</v>
      </c>
      <c r="C20" s="94" t="s">
        <v>188</v>
      </c>
      <c r="D20" s="184" t="s">
        <v>189</v>
      </c>
      <c r="E20" s="90"/>
      <c r="F20" s="88"/>
      <c r="G20" s="88"/>
      <c r="H20" s="88"/>
      <c r="I20" s="88"/>
      <c r="J20" s="88">
        <v>48865</v>
      </c>
      <c r="K20" s="88"/>
      <c r="L20" s="88"/>
      <c r="M20" s="88"/>
      <c r="N20" s="88">
        <v>48865</v>
      </c>
      <c r="O20" s="88">
        <v>48865</v>
      </c>
      <c r="P20" s="88"/>
      <c r="Q20" s="129">
        <f t="shared" si="0"/>
        <v>48865</v>
      </c>
    </row>
    <row r="21" spans="1:17" ht="56.25">
      <c r="A21" s="20"/>
      <c r="B21" s="146">
        <v>170000</v>
      </c>
      <c r="C21" s="147"/>
      <c r="D21" s="148" t="s">
        <v>163</v>
      </c>
      <c r="E21" s="90">
        <v>820000</v>
      </c>
      <c r="F21" s="90">
        <v>820000</v>
      </c>
      <c r="G21" s="88"/>
      <c r="H21" s="88"/>
      <c r="I21" s="88"/>
      <c r="J21" s="90"/>
      <c r="K21" s="90"/>
      <c r="L21" s="90"/>
      <c r="M21" s="90"/>
      <c r="N21" s="90"/>
      <c r="O21" s="90"/>
      <c r="P21" s="88"/>
      <c r="Q21" s="129">
        <f t="shared" si="0"/>
        <v>820000</v>
      </c>
    </row>
    <row r="22" spans="1:17" ht="37.5">
      <c r="A22" s="20"/>
      <c r="B22" s="189">
        <v>170101</v>
      </c>
      <c r="C22" s="190" t="s">
        <v>214</v>
      </c>
      <c r="D22" s="164" t="s">
        <v>213</v>
      </c>
      <c r="E22" s="90">
        <v>30000</v>
      </c>
      <c r="F22" s="88">
        <v>30000</v>
      </c>
      <c r="G22" s="88"/>
      <c r="H22" s="88"/>
      <c r="I22" s="88"/>
      <c r="J22" s="90"/>
      <c r="K22" s="90"/>
      <c r="L22" s="90"/>
      <c r="M22" s="90"/>
      <c r="N22" s="90"/>
      <c r="O22" s="90"/>
      <c r="P22" s="88"/>
      <c r="Q22" s="129"/>
    </row>
    <row r="23" spans="1:17" ht="72" customHeight="1">
      <c r="A23" s="20"/>
      <c r="B23" s="138">
        <v>170703</v>
      </c>
      <c r="C23" s="136" t="s">
        <v>190</v>
      </c>
      <c r="D23" s="139" t="s">
        <v>191</v>
      </c>
      <c r="E23" s="90">
        <v>790000</v>
      </c>
      <c r="F23" s="88">
        <v>790000</v>
      </c>
      <c r="G23" s="88"/>
      <c r="H23" s="88"/>
      <c r="I23" s="88"/>
      <c r="J23" s="88"/>
      <c r="K23" s="88"/>
      <c r="L23" s="88"/>
      <c r="M23" s="88"/>
      <c r="N23" s="88"/>
      <c r="O23" s="88"/>
      <c r="P23" s="88"/>
      <c r="Q23" s="129">
        <f t="shared" si="0"/>
        <v>790000</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0"/>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0"/>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0"/>
        <v>38500</v>
      </c>
    </row>
    <row r="27" spans="1:17" ht="46.5" customHeight="1">
      <c r="A27" s="20"/>
      <c r="B27" s="149">
        <v>210000</v>
      </c>
      <c r="C27" s="107"/>
      <c r="D27" s="152" t="s">
        <v>200</v>
      </c>
      <c r="E27" s="90">
        <v>25000</v>
      </c>
      <c r="F27" s="90">
        <v>25000</v>
      </c>
      <c r="G27" s="88"/>
      <c r="H27" s="88"/>
      <c r="I27" s="88"/>
      <c r="J27" s="88"/>
      <c r="K27" s="88"/>
      <c r="L27" s="88"/>
      <c r="M27" s="88"/>
      <c r="N27" s="88"/>
      <c r="O27" s="88"/>
      <c r="P27" s="88"/>
      <c r="Q27" s="129">
        <f t="shared" si="0"/>
        <v>25000</v>
      </c>
    </row>
    <row r="28" spans="1:17" ht="61.5" customHeight="1">
      <c r="A28" s="20"/>
      <c r="B28" s="138">
        <v>210105</v>
      </c>
      <c r="C28" s="94" t="s">
        <v>201</v>
      </c>
      <c r="D28" s="126" t="s">
        <v>202</v>
      </c>
      <c r="E28" s="90">
        <v>25000</v>
      </c>
      <c r="F28" s="88">
        <v>25000</v>
      </c>
      <c r="G28" s="88"/>
      <c r="H28" s="88"/>
      <c r="I28" s="88"/>
      <c r="J28" s="88"/>
      <c r="K28" s="88"/>
      <c r="L28" s="88"/>
      <c r="M28" s="88"/>
      <c r="N28" s="88"/>
      <c r="O28" s="88"/>
      <c r="P28" s="88"/>
      <c r="Q28" s="129">
        <f t="shared" si="0"/>
        <v>25000</v>
      </c>
    </row>
    <row r="29" spans="1:17" ht="31.5" customHeight="1">
      <c r="A29" s="20"/>
      <c r="B29" s="191">
        <v>240000</v>
      </c>
      <c r="C29" s="192"/>
      <c r="D29" s="193" t="s">
        <v>215</v>
      </c>
      <c r="E29" s="90"/>
      <c r="F29" s="88"/>
      <c r="G29" s="88"/>
      <c r="H29" s="88"/>
      <c r="I29" s="88"/>
      <c r="J29" s="90">
        <v>15600</v>
      </c>
      <c r="K29" s="90">
        <v>15600</v>
      </c>
      <c r="L29" s="88"/>
      <c r="M29" s="88"/>
      <c r="N29" s="88"/>
      <c r="O29" s="88"/>
      <c r="P29" s="88"/>
      <c r="Q29" s="129">
        <f t="shared" si="0"/>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0"/>
        <v>15600</v>
      </c>
    </row>
    <row r="31" spans="1:17" s="19" customFormat="1" ht="27.75" customHeight="1">
      <c r="A31" s="17"/>
      <c r="B31" s="110" t="s">
        <v>74</v>
      </c>
      <c r="C31" s="110"/>
      <c r="D31" s="111" t="s">
        <v>42</v>
      </c>
      <c r="E31" s="18">
        <v>30000</v>
      </c>
      <c r="F31" s="18">
        <v>30000</v>
      </c>
      <c r="G31" s="18">
        <v>0</v>
      </c>
      <c r="H31" s="18">
        <v>0</v>
      </c>
      <c r="I31" s="18">
        <v>0</v>
      </c>
      <c r="J31" s="130"/>
      <c r="K31" s="18">
        <v>0</v>
      </c>
      <c r="L31" s="18">
        <v>0</v>
      </c>
      <c r="M31" s="18">
        <v>0</v>
      </c>
      <c r="N31" s="18"/>
      <c r="O31" s="18"/>
      <c r="P31" s="18"/>
      <c r="Q31" s="129">
        <f t="shared" si="0"/>
        <v>30000</v>
      </c>
    </row>
    <row r="32" spans="1:17" ht="18.75">
      <c r="A32" s="20"/>
      <c r="B32" s="94" t="s">
        <v>14</v>
      </c>
      <c r="C32" s="94" t="s">
        <v>36</v>
      </c>
      <c r="D32" s="109" t="s">
        <v>63</v>
      </c>
      <c r="E32" s="18">
        <v>30000</v>
      </c>
      <c r="F32" s="21">
        <v>30000</v>
      </c>
      <c r="G32" s="21"/>
      <c r="H32" s="21"/>
      <c r="I32" s="21"/>
      <c r="J32" s="21"/>
      <c r="K32" s="21"/>
      <c r="L32" s="21"/>
      <c r="M32" s="21"/>
      <c r="N32" s="21"/>
      <c r="O32" s="21"/>
      <c r="P32" s="21"/>
      <c r="Q32" s="129">
        <f t="shared" si="0"/>
        <v>30000</v>
      </c>
    </row>
    <row r="33" spans="1:17" ht="40.5">
      <c r="A33" s="27"/>
      <c r="B33" s="117" t="s">
        <v>77</v>
      </c>
      <c r="C33" s="117"/>
      <c r="D33" s="106" t="s">
        <v>174</v>
      </c>
      <c r="E33" s="4">
        <v>20213150</v>
      </c>
      <c r="F33" s="4">
        <f>F34+F36+F45+F48</f>
        <v>20213150</v>
      </c>
      <c r="G33" s="4">
        <f>G34+G36+G48</f>
        <v>12076400</v>
      </c>
      <c r="H33" s="4">
        <f>H34+H36+H45+H48</f>
        <v>3512740</v>
      </c>
      <c r="I33" s="4">
        <f>I34+I36+I45+I48</f>
        <v>0</v>
      </c>
      <c r="J33" s="4">
        <f aca="true" t="shared" si="1" ref="J33:O33">J34+J36+J45+J48+J51</f>
        <v>796885</v>
      </c>
      <c r="K33" s="4">
        <f t="shared" si="1"/>
        <v>635000</v>
      </c>
      <c r="L33" s="4">
        <f t="shared" si="1"/>
        <v>0</v>
      </c>
      <c r="M33" s="4">
        <f t="shared" si="1"/>
        <v>0</v>
      </c>
      <c r="N33" s="4">
        <f t="shared" si="1"/>
        <v>161885</v>
      </c>
      <c r="O33" s="4">
        <f t="shared" si="1"/>
        <v>131885</v>
      </c>
      <c r="P33" s="4">
        <f>P34+P36+P45+P48</f>
        <v>52750</v>
      </c>
      <c r="Q33" s="129">
        <f t="shared" si="0"/>
        <v>21010035</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0"/>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0"/>
        <v>140000</v>
      </c>
    </row>
    <row r="36" spans="1:17" s="19" customFormat="1" ht="19.5" customHeight="1">
      <c r="A36" s="17"/>
      <c r="B36" s="107" t="s">
        <v>20</v>
      </c>
      <c r="C36" s="107"/>
      <c r="D36" s="108" t="s">
        <v>68</v>
      </c>
      <c r="E36" s="18">
        <v>19050550</v>
      </c>
      <c r="F36" s="18">
        <f>F37+F38+F40+F41+F42+F43+F44</f>
        <v>19050550</v>
      </c>
      <c r="G36" s="18">
        <f>G37+G38+G40+G41+G42+G43+G44</f>
        <v>11401300</v>
      </c>
      <c r="H36" s="18">
        <f>H37+H38+H40+H41+H42+H43+H44</f>
        <v>3298740</v>
      </c>
      <c r="I36" s="18">
        <v>0</v>
      </c>
      <c r="J36" s="145">
        <v>717750</v>
      </c>
      <c r="K36" s="145">
        <v>635000</v>
      </c>
      <c r="L36" s="145"/>
      <c r="M36" s="145"/>
      <c r="N36" s="145">
        <v>82750</v>
      </c>
      <c r="O36" s="145">
        <v>52750</v>
      </c>
      <c r="P36" s="18">
        <v>52750</v>
      </c>
      <c r="Q36" s="129">
        <f t="shared" si="0"/>
        <v>19768300</v>
      </c>
    </row>
    <row r="37" spans="1:17" ht="44.25" customHeight="1">
      <c r="A37" s="20"/>
      <c r="B37" s="112" t="s">
        <v>164</v>
      </c>
      <c r="C37" s="112" t="s">
        <v>166</v>
      </c>
      <c r="D37" s="86" t="s">
        <v>101</v>
      </c>
      <c r="E37" s="90">
        <v>3600000</v>
      </c>
      <c r="F37" s="88">
        <v>3600000</v>
      </c>
      <c r="G37" s="88">
        <v>1898900</v>
      </c>
      <c r="H37" s="88">
        <v>596300</v>
      </c>
      <c r="I37" s="5"/>
      <c r="J37" s="90">
        <v>272000</v>
      </c>
      <c r="K37" s="88">
        <v>250000</v>
      </c>
      <c r="L37" s="63">
        <v>0</v>
      </c>
      <c r="M37" s="63">
        <v>0</v>
      </c>
      <c r="N37" s="3">
        <v>22000</v>
      </c>
      <c r="O37" s="5">
        <v>22000</v>
      </c>
      <c r="P37" s="5">
        <v>22000</v>
      </c>
      <c r="Q37" s="129">
        <f t="shared" si="0"/>
        <v>3872000</v>
      </c>
    </row>
    <row r="38" spans="1:17" ht="75">
      <c r="A38" s="20"/>
      <c r="B38" s="116" t="s">
        <v>105</v>
      </c>
      <c r="C38" s="112" t="s">
        <v>167</v>
      </c>
      <c r="D38" s="86" t="s">
        <v>102</v>
      </c>
      <c r="E38" s="90">
        <v>13322950</v>
      </c>
      <c r="F38" s="88">
        <v>13322950</v>
      </c>
      <c r="G38" s="88">
        <v>7957700</v>
      </c>
      <c r="H38" s="88">
        <v>2588940</v>
      </c>
      <c r="I38" s="5"/>
      <c r="J38" s="90">
        <v>406750</v>
      </c>
      <c r="K38" s="88">
        <v>346000</v>
      </c>
      <c r="L38" s="63"/>
      <c r="M38" s="63"/>
      <c r="N38" s="88">
        <v>60750</v>
      </c>
      <c r="O38" s="88">
        <v>30750</v>
      </c>
      <c r="P38" s="5">
        <v>30750</v>
      </c>
      <c r="Q38" s="129">
        <f t="shared" si="0"/>
        <v>13729700</v>
      </c>
    </row>
    <row r="39" spans="1:17" ht="99.75" customHeight="1">
      <c r="A39" s="20"/>
      <c r="B39" s="118" t="s">
        <v>105</v>
      </c>
      <c r="C39" s="119" t="s">
        <v>167</v>
      </c>
      <c r="D39" s="100" t="s">
        <v>180</v>
      </c>
      <c r="E39" s="47">
        <v>8393300</v>
      </c>
      <c r="F39" s="47">
        <v>8393300</v>
      </c>
      <c r="G39" s="47">
        <v>6880000</v>
      </c>
      <c r="H39" s="47"/>
      <c r="I39" s="47"/>
      <c r="J39" s="90"/>
      <c r="K39" s="88"/>
      <c r="L39" s="63"/>
      <c r="M39" s="63"/>
      <c r="N39" s="3"/>
      <c r="O39" s="5"/>
      <c r="P39" s="5"/>
      <c r="Q39" s="129">
        <f t="shared" si="0"/>
        <v>8393300</v>
      </c>
    </row>
    <row r="40" spans="1:17" ht="42.75" customHeight="1">
      <c r="A40" s="20"/>
      <c r="B40" s="116" t="s">
        <v>29</v>
      </c>
      <c r="C40" s="112" t="s">
        <v>47</v>
      </c>
      <c r="D40" s="113" t="s">
        <v>30</v>
      </c>
      <c r="E40" s="90">
        <v>1380900</v>
      </c>
      <c r="F40" s="88">
        <v>1380900</v>
      </c>
      <c r="G40" s="88">
        <v>1011600</v>
      </c>
      <c r="H40" s="88">
        <v>60900</v>
      </c>
      <c r="I40" s="5"/>
      <c r="J40" s="90">
        <v>39000</v>
      </c>
      <c r="K40" s="88">
        <v>39000</v>
      </c>
      <c r="L40" s="63"/>
      <c r="M40" s="63"/>
      <c r="N40" s="3"/>
      <c r="O40" s="5"/>
      <c r="P40" s="5"/>
      <c r="Q40" s="129">
        <f t="shared" si="0"/>
        <v>1419900</v>
      </c>
    </row>
    <row r="41" spans="1:17" ht="38.25" customHeight="1">
      <c r="A41" s="20"/>
      <c r="B41" s="116" t="s">
        <v>31</v>
      </c>
      <c r="C41" s="112" t="s">
        <v>48</v>
      </c>
      <c r="D41" s="113" t="s">
        <v>32</v>
      </c>
      <c r="E41" s="90">
        <v>128800</v>
      </c>
      <c r="F41" s="88">
        <v>128800</v>
      </c>
      <c r="G41" s="88">
        <v>89200</v>
      </c>
      <c r="H41" s="88"/>
      <c r="I41" s="2"/>
      <c r="J41" s="66"/>
      <c r="K41" s="63"/>
      <c r="L41" s="63"/>
      <c r="M41" s="63"/>
      <c r="N41" s="3"/>
      <c r="O41" s="2"/>
      <c r="P41" s="2"/>
      <c r="Q41" s="129">
        <f t="shared" si="0"/>
        <v>128800</v>
      </c>
    </row>
    <row r="42" spans="1:17" s="46" customFormat="1" ht="41.25" customHeight="1">
      <c r="A42" s="45"/>
      <c r="B42" s="102" t="s">
        <v>103</v>
      </c>
      <c r="C42" s="115" t="s">
        <v>39</v>
      </c>
      <c r="D42" s="89" t="s">
        <v>104</v>
      </c>
      <c r="E42" s="90">
        <v>547400</v>
      </c>
      <c r="F42" s="88">
        <v>547400</v>
      </c>
      <c r="G42" s="88">
        <v>392900</v>
      </c>
      <c r="H42" s="88">
        <v>52600</v>
      </c>
      <c r="I42" s="85"/>
      <c r="J42" s="2"/>
      <c r="K42" s="2"/>
      <c r="L42" s="2"/>
      <c r="M42" s="2"/>
      <c r="N42" s="2"/>
      <c r="O42" s="2"/>
      <c r="P42" s="85"/>
      <c r="Q42" s="129">
        <f t="shared" si="0"/>
        <v>547400</v>
      </c>
    </row>
    <row r="43" spans="1:17" ht="18.75">
      <c r="A43" s="20"/>
      <c r="B43" s="116" t="s">
        <v>33</v>
      </c>
      <c r="C43" s="112" t="s">
        <v>48</v>
      </c>
      <c r="D43" s="113" t="s">
        <v>34</v>
      </c>
      <c r="E43" s="90">
        <v>65000</v>
      </c>
      <c r="F43" s="88">
        <v>65000</v>
      </c>
      <c r="G43" s="88">
        <v>51000</v>
      </c>
      <c r="H43" s="88"/>
      <c r="I43" s="5"/>
      <c r="J43" s="2"/>
      <c r="K43" s="3"/>
      <c r="L43" s="3"/>
      <c r="M43" s="3"/>
      <c r="N43" s="3"/>
      <c r="O43" s="5" t="s">
        <v>194</v>
      </c>
      <c r="P43" s="5"/>
      <c r="Q43" s="129">
        <f t="shared" si="0"/>
        <v>65000</v>
      </c>
    </row>
    <row r="44" spans="1:17" ht="39" customHeight="1">
      <c r="A44" s="20"/>
      <c r="B44" s="112" t="s">
        <v>165</v>
      </c>
      <c r="C44" s="112" t="s">
        <v>39</v>
      </c>
      <c r="D44" s="86" t="s">
        <v>106</v>
      </c>
      <c r="E44" s="90">
        <v>5500</v>
      </c>
      <c r="F44" s="88">
        <v>5500</v>
      </c>
      <c r="G44" s="88"/>
      <c r="H44" s="88"/>
      <c r="I44" s="2"/>
      <c r="J44" s="2"/>
      <c r="K44" s="3"/>
      <c r="L44" s="3"/>
      <c r="M44" s="3"/>
      <c r="N44" s="3"/>
      <c r="O44" s="2"/>
      <c r="P44" s="2"/>
      <c r="Q44" s="129">
        <f t="shared" si="0"/>
        <v>5500</v>
      </c>
    </row>
    <row r="45" spans="1:17" s="19" customFormat="1" ht="40.5" customHeight="1">
      <c r="A45" s="17"/>
      <c r="B45" s="110" t="s">
        <v>21</v>
      </c>
      <c r="C45" s="110"/>
      <c r="D45" s="111" t="s">
        <v>15</v>
      </c>
      <c r="E45" s="91">
        <v>35000</v>
      </c>
      <c r="F45" s="91">
        <v>35000</v>
      </c>
      <c r="G45" s="91"/>
      <c r="H45" s="91"/>
      <c r="I45" s="91"/>
      <c r="J45" s="91"/>
      <c r="K45" s="92"/>
      <c r="L45" s="92"/>
      <c r="M45" s="92"/>
      <c r="N45" s="92"/>
      <c r="O45" s="91"/>
      <c r="P45" s="91"/>
      <c r="Q45" s="129">
        <f aca="true" t="shared" si="2" ref="Q45:Q79">E45+J45</f>
        <v>35000</v>
      </c>
    </row>
    <row r="46" spans="1:17" ht="41.25" customHeight="1">
      <c r="A46" s="20"/>
      <c r="B46" s="102" t="s">
        <v>86</v>
      </c>
      <c r="C46" s="112" t="s">
        <v>51</v>
      </c>
      <c r="D46" s="113" t="s">
        <v>87</v>
      </c>
      <c r="E46" s="90">
        <v>15000</v>
      </c>
      <c r="F46" s="88">
        <v>15000</v>
      </c>
      <c r="G46" s="2"/>
      <c r="H46" s="2"/>
      <c r="I46" s="2"/>
      <c r="J46" s="2"/>
      <c r="K46" s="3"/>
      <c r="L46" s="3"/>
      <c r="M46" s="3"/>
      <c r="N46" s="3"/>
      <c r="O46" s="2"/>
      <c r="P46" s="2"/>
      <c r="Q46" s="129">
        <f t="shared" si="2"/>
        <v>15000</v>
      </c>
    </row>
    <row r="47" spans="1:18" ht="94.5" customHeight="1">
      <c r="A47" s="20"/>
      <c r="B47" s="160" t="s">
        <v>203</v>
      </c>
      <c r="C47" s="160" t="s">
        <v>9</v>
      </c>
      <c r="D47" s="164" t="s">
        <v>204</v>
      </c>
      <c r="E47" s="90">
        <v>20000</v>
      </c>
      <c r="F47" s="163">
        <f>E47-I47</f>
        <v>20000</v>
      </c>
      <c r="G47" s="88"/>
      <c r="H47" s="88"/>
      <c r="I47" s="88"/>
      <c r="J47" s="90"/>
      <c r="K47" s="88"/>
      <c r="L47" s="88"/>
      <c r="M47" s="88"/>
      <c r="N47" s="88"/>
      <c r="O47" s="88"/>
      <c r="P47" s="88"/>
      <c r="Q47" s="129">
        <f t="shared" si="2"/>
        <v>20000</v>
      </c>
      <c r="R47" s="23"/>
    </row>
    <row r="48" spans="1:17" ht="18.75">
      <c r="A48" s="20"/>
      <c r="B48" s="110" t="s">
        <v>73</v>
      </c>
      <c r="C48" s="110"/>
      <c r="D48" s="111" t="s">
        <v>41</v>
      </c>
      <c r="E48" s="90">
        <v>987600</v>
      </c>
      <c r="F48" s="90">
        <f>F49+F50</f>
        <v>987600</v>
      </c>
      <c r="G48" s="90">
        <v>573800</v>
      </c>
      <c r="H48" s="90">
        <v>214000</v>
      </c>
      <c r="I48" s="18">
        <v>0</v>
      </c>
      <c r="J48" s="18"/>
      <c r="K48" s="18"/>
      <c r="L48" s="18"/>
      <c r="M48" s="18"/>
      <c r="N48" s="18"/>
      <c r="O48" s="18"/>
      <c r="P48" s="18"/>
      <c r="Q48" s="129">
        <f t="shared" si="2"/>
        <v>987600</v>
      </c>
    </row>
    <row r="49" spans="1:17" s="16" customFormat="1" ht="37.5">
      <c r="A49" s="28"/>
      <c r="B49" s="116" t="s">
        <v>95</v>
      </c>
      <c r="C49" s="112" t="s">
        <v>53</v>
      </c>
      <c r="D49" s="113" t="s">
        <v>96</v>
      </c>
      <c r="E49" s="90">
        <v>35000</v>
      </c>
      <c r="F49" s="88">
        <v>35000</v>
      </c>
      <c r="G49" s="88">
        <v>0</v>
      </c>
      <c r="H49" s="88">
        <v>0</v>
      </c>
      <c r="I49" s="18">
        <v>0</v>
      </c>
      <c r="J49" s="18"/>
      <c r="K49" s="18"/>
      <c r="L49" s="18"/>
      <c r="M49" s="18"/>
      <c r="N49" s="18"/>
      <c r="O49" s="18"/>
      <c r="P49" s="18"/>
      <c r="Q49" s="129">
        <f t="shared" si="2"/>
        <v>35000</v>
      </c>
    </row>
    <row r="50" spans="1:17" s="30" customFormat="1" ht="56.25">
      <c r="A50" s="29"/>
      <c r="B50" s="94" t="s">
        <v>76</v>
      </c>
      <c r="C50" s="94" t="s">
        <v>40</v>
      </c>
      <c r="D50" s="120" t="s">
        <v>35</v>
      </c>
      <c r="E50" s="90">
        <v>952600</v>
      </c>
      <c r="F50" s="88">
        <v>952600</v>
      </c>
      <c r="G50" s="88">
        <v>573800</v>
      </c>
      <c r="H50" s="88">
        <v>214000</v>
      </c>
      <c r="I50" s="3">
        <v>0</v>
      </c>
      <c r="J50" s="2"/>
      <c r="K50" s="3"/>
      <c r="L50" s="3"/>
      <c r="M50" s="3"/>
      <c r="N50" s="3"/>
      <c r="O50" s="2"/>
      <c r="P50" s="2"/>
      <c r="Q50" s="129">
        <f t="shared" si="2"/>
        <v>952600</v>
      </c>
    </row>
    <row r="51" spans="1:17" s="30" customFormat="1" ht="18.75">
      <c r="A51" s="29"/>
      <c r="B51" s="133">
        <v>150000</v>
      </c>
      <c r="C51" s="134"/>
      <c r="D51" s="135" t="s">
        <v>184</v>
      </c>
      <c r="E51" s="90"/>
      <c r="F51" s="90"/>
      <c r="G51" s="90"/>
      <c r="H51" s="90"/>
      <c r="I51" s="90"/>
      <c r="J51" s="90">
        <v>79135</v>
      </c>
      <c r="K51" s="90"/>
      <c r="L51" s="90"/>
      <c r="M51" s="90"/>
      <c r="N51" s="90">
        <v>79135</v>
      </c>
      <c r="O51" s="90">
        <v>79135</v>
      </c>
      <c r="P51" s="2"/>
      <c r="Q51" s="129">
        <f t="shared" si="2"/>
        <v>79135</v>
      </c>
    </row>
    <row r="52" spans="1:17" s="30" customFormat="1" ht="18.75">
      <c r="A52" s="29"/>
      <c r="B52" s="116">
        <v>150101</v>
      </c>
      <c r="C52" s="112" t="s">
        <v>210</v>
      </c>
      <c r="D52" s="86" t="s">
        <v>218</v>
      </c>
      <c r="E52" s="90"/>
      <c r="F52" s="90"/>
      <c r="G52" s="90"/>
      <c r="H52" s="90"/>
      <c r="I52" s="90"/>
      <c r="J52" s="88">
        <v>67135</v>
      </c>
      <c r="K52" s="88"/>
      <c r="L52" s="88"/>
      <c r="M52" s="88"/>
      <c r="N52" s="88">
        <v>67135</v>
      </c>
      <c r="O52" s="88">
        <v>67135</v>
      </c>
      <c r="P52" s="2"/>
      <c r="Q52" s="129">
        <f t="shared" si="2"/>
        <v>67135</v>
      </c>
    </row>
    <row r="53" spans="1:17" s="30" customFormat="1" ht="18.75">
      <c r="A53" s="29"/>
      <c r="B53" s="116">
        <v>150122</v>
      </c>
      <c r="C53" s="112" t="s">
        <v>186</v>
      </c>
      <c r="D53" s="86" t="s">
        <v>187</v>
      </c>
      <c r="E53" s="90"/>
      <c r="F53" s="88"/>
      <c r="G53" s="88"/>
      <c r="H53" s="88"/>
      <c r="I53" s="88"/>
      <c r="J53" s="88">
        <v>12000</v>
      </c>
      <c r="K53" s="88"/>
      <c r="L53" s="88"/>
      <c r="M53" s="88"/>
      <c r="N53" s="88">
        <v>12000</v>
      </c>
      <c r="O53" s="88">
        <v>12000</v>
      </c>
      <c r="P53" s="2"/>
      <c r="Q53" s="129">
        <f t="shared" si="2"/>
        <v>12000</v>
      </c>
    </row>
    <row r="54" spans="1:17" s="30" customFormat="1" ht="83.25" customHeight="1">
      <c r="A54" s="29"/>
      <c r="B54" s="121" t="s">
        <v>78</v>
      </c>
      <c r="C54" s="121"/>
      <c r="D54" s="106" t="s">
        <v>205</v>
      </c>
      <c r="E54" s="4">
        <v>35527600</v>
      </c>
      <c r="F54" s="4">
        <f>F55+F57+F59+F87+F90</f>
        <v>35527600</v>
      </c>
      <c r="G54" s="4">
        <f>G55+G57+G59+G87</f>
        <v>985000</v>
      </c>
      <c r="H54" s="4">
        <f>H55+H57+H59+H87</f>
        <v>30000</v>
      </c>
      <c r="I54" s="4">
        <v>0</v>
      </c>
      <c r="J54" s="4"/>
      <c r="K54" s="4"/>
      <c r="L54" s="4"/>
      <c r="M54" s="4"/>
      <c r="N54" s="4"/>
      <c r="O54" s="4"/>
      <c r="P54" s="4"/>
      <c r="Q54" s="129">
        <f t="shared" si="2"/>
        <v>35527600</v>
      </c>
    </row>
    <row r="55" spans="1:17" s="30" customFormat="1" ht="18.75">
      <c r="A55" s="29"/>
      <c r="B55" s="107" t="s">
        <v>18</v>
      </c>
      <c r="C55" s="107"/>
      <c r="D55" s="108" t="s">
        <v>67</v>
      </c>
      <c r="E55" s="91">
        <v>1283240</v>
      </c>
      <c r="F55" s="91">
        <v>1283240</v>
      </c>
      <c r="G55" s="91">
        <v>985000</v>
      </c>
      <c r="H55" s="91">
        <v>30000</v>
      </c>
      <c r="I55" s="91"/>
      <c r="J55" s="91"/>
      <c r="K55" s="91"/>
      <c r="L55" s="91"/>
      <c r="M55" s="91"/>
      <c r="N55" s="91"/>
      <c r="O55" s="91"/>
      <c r="P55" s="91"/>
      <c r="Q55" s="129">
        <f t="shared" si="2"/>
        <v>1283240</v>
      </c>
    </row>
    <row r="56" spans="1:17" s="30" customFormat="1" ht="18.75">
      <c r="A56" s="29"/>
      <c r="B56" s="94" t="s">
        <v>19</v>
      </c>
      <c r="C56" s="94" t="s">
        <v>11</v>
      </c>
      <c r="D56" s="109" t="s">
        <v>70</v>
      </c>
      <c r="E56" s="2">
        <v>1283240</v>
      </c>
      <c r="F56" s="2">
        <v>1283240</v>
      </c>
      <c r="G56" s="2">
        <v>985000</v>
      </c>
      <c r="H56" s="2">
        <v>30000</v>
      </c>
      <c r="I56" s="91"/>
      <c r="J56" s="2"/>
      <c r="K56" s="2"/>
      <c r="L56" s="2"/>
      <c r="M56" s="2"/>
      <c r="N56" s="2"/>
      <c r="O56" s="2"/>
      <c r="P56" s="91"/>
      <c r="Q56" s="129">
        <f t="shared" si="2"/>
        <v>1283240</v>
      </c>
    </row>
    <row r="57" spans="1:17" s="30" customFormat="1" ht="18.75">
      <c r="A57" s="29"/>
      <c r="B57" s="107" t="s">
        <v>20</v>
      </c>
      <c r="C57" s="107"/>
      <c r="D57" s="108" t="s">
        <v>68</v>
      </c>
      <c r="E57" s="91">
        <v>640800</v>
      </c>
      <c r="F57" s="91">
        <v>640800</v>
      </c>
      <c r="G57" s="91"/>
      <c r="H57" s="91"/>
      <c r="I57" s="91"/>
      <c r="J57" s="91"/>
      <c r="K57" s="91"/>
      <c r="L57" s="91"/>
      <c r="M57" s="91"/>
      <c r="N57" s="91"/>
      <c r="O57" s="91"/>
      <c r="P57" s="91"/>
      <c r="Q57" s="129">
        <f t="shared" si="2"/>
        <v>640800</v>
      </c>
    </row>
    <row r="58" spans="1:17" ht="37.5">
      <c r="A58" s="20"/>
      <c r="B58" s="116" t="s">
        <v>129</v>
      </c>
      <c r="C58" s="112" t="s">
        <v>166</v>
      </c>
      <c r="D58" s="87" t="s">
        <v>130</v>
      </c>
      <c r="E58" s="90">
        <v>640800</v>
      </c>
      <c r="F58" s="88">
        <v>640800</v>
      </c>
      <c r="G58" s="88"/>
      <c r="H58" s="88"/>
      <c r="I58" s="88"/>
      <c r="J58" s="91"/>
      <c r="K58" s="91"/>
      <c r="L58" s="91"/>
      <c r="M58" s="91"/>
      <c r="N58" s="91"/>
      <c r="O58" s="91"/>
      <c r="P58" s="91"/>
      <c r="Q58" s="129">
        <f t="shared" si="2"/>
        <v>640800</v>
      </c>
    </row>
    <row r="59" spans="1:17" s="30" customFormat="1" ht="52.5" customHeight="1">
      <c r="A59" s="29"/>
      <c r="B59" s="110" t="s">
        <v>21</v>
      </c>
      <c r="C59" s="110"/>
      <c r="D59" s="111" t="s">
        <v>15</v>
      </c>
      <c r="E59" s="130">
        <v>33598560</v>
      </c>
      <c r="F59" s="18">
        <f>SUM(F60:F86)</f>
        <v>33598560</v>
      </c>
      <c r="G59" s="18"/>
      <c r="H59" s="18"/>
      <c r="I59" s="18">
        <v>0</v>
      </c>
      <c r="J59" s="18"/>
      <c r="K59" s="18"/>
      <c r="L59" s="18">
        <v>0</v>
      </c>
      <c r="M59" s="18">
        <v>0</v>
      </c>
      <c r="N59" s="18"/>
      <c r="O59" s="18">
        <v>0</v>
      </c>
      <c r="P59" s="18"/>
      <c r="Q59" s="129">
        <f t="shared" si="2"/>
        <v>33598560</v>
      </c>
    </row>
    <row r="60" spans="1:17" s="26" customFormat="1" ht="150">
      <c r="A60" s="25"/>
      <c r="B60" s="122" t="s">
        <v>113</v>
      </c>
      <c r="C60" s="115" t="s">
        <v>7</v>
      </c>
      <c r="D60" s="89" t="s">
        <v>121</v>
      </c>
      <c r="E60" s="90">
        <v>2912000</v>
      </c>
      <c r="F60" s="88">
        <v>2912000</v>
      </c>
      <c r="G60" s="90"/>
      <c r="H60" s="90"/>
      <c r="I60" s="1"/>
      <c r="J60" s="2">
        <v>0</v>
      </c>
      <c r="K60" s="1"/>
      <c r="L60" s="1"/>
      <c r="M60" s="1"/>
      <c r="N60" s="1"/>
      <c r="O60" s="48"/>
      <c r="P60" s="48"/>
      <c r="Q60" s="129">
        <f t="shared" si="2"/>
        <v>2912000</v>
      </c>
    </row>
    <row r="61" spans="1:17" ht="150">
      <c r="A61" s="20"/>
      <c r="B61" s="122" t="s">
        <v>114</v>
      </c>
      <c r="C61" s="115" t="s">
        <v>7</v>
      </c>
      <c r="D61" s="89" t="s">
        <v>122</v>
      </c>
      <c r="E61" s="90">
        <v>62000</v>
      </c>
      <c r="F61" s="88">
        <v>62000</v>
      </c>
      <c r="G61" s="90"/>
      <c r="H61" s="90"/>
      <c r="I61" s="1"/>
      <c r="J61" s="2"/>
      <c r="K61" s="1"/>
      <c r="L61" s="1"/>
      <c r="M61" s="1"/>
      <c r="N61" s="1"/>
      <c r="O61" s="48"/>
      <c r="P61" s="48"/>
      <c r="Q61" s="129">
        <f t="shared" si="2"/>
        <v>62000</v>
      </c>
    </row>
    <row r="62" spans="1:17" s="26" customFormat="1" ht="131.25" hidden="1">
      <c r="A62" s="25"/>
      <c r="B62" s="122" t="s">
        <v>115</v>
      </c>
      <c r="C62" s="115" t="s">
        <v>7</v>
      </c>
      <c r="D62" s="89" t="s">
        <v>123</v>
      </c>
      <c r="E62" s="174"/>
      <c r="F62" s="168"/>
      <c r="G62" s="90"/>
      <c r="H62" s="90"/>
      <c r="I62" s="1"/>
      <c r="J62" s="2">
        <v>0</v>
      </c>
      <c r="K62" s="1"/>
      <c r="L62" s="1"/>
      <c r="M62" s="1"/>
      <c r="N62" s="1"/>
      <c r="O62" s="48"/>
      <c r="P62" s="48"/>
      <c r="Q62" s="129">
        <f t="shared" si="2"/>
        <v>0</v>
      </c>
    </row>
    <row r="63" spans="1:17" ht="150">
      <c r="A63" s="20"/>
      <c r="B63" s="122" t="s">
        <v>116</v>
      </c>
      <c r="C63" s="115" t="s">
        <v>7</v>
      </c>
      <c r="D63" s="89" t="s">
        <v>124</v>
      </c>
      <c r="E63" s="90">
        <v>468000</v>
      </c>
      <c r="F63" s="88">
        <v>468000</v>
      </c>
      <c r="G63" s="90"/>
      <c r="H63" s="90"/>
      <c r="I63" s="1"/>
      <c r="J63" s="2"/>
      <c r="K63" s="1"/>
      <c r="L63" s="1"/>
      <c r="M63" s="1"/>
      <c r="N63" s="1"/>
      <c r="O63" s="48"/>
      <c r="P63" s="48"/>
      <c r="Q63" s="129">
        <f t="shared" si="2"/>
        <v>468000</v>
      </c>
    </row>
    <row r="64" spans="1:17" ht="150">
      <c r="A64" s="20"/>
      <c r="B64" s="122" t="s">
        <v>117</v>
      </c>
      <c r="C64" s="115" t="s">
        <v>7</v>
      </c>
      <c r="D64" s="89" t="s">
        <v>125</v>
      </c>
      <c r="E64" s="90">
        <v>4000</v>
      </c>
      <c r="F64" s="88">
        <v>4000</v>
      </c>
      <c r="G64" s="90"/>
      <c r="H64" s="90"/>
      <c r="I64" s="1"/>
      <c r="J64" s="2">
        <v>0</v>
      </c>
      <c r="K64" s="1"/>
      <c r="L64" s="1"/>
      <c r="M64" s="1"/>
      <c r="N64" s="1"/>
      <c r="O64" s="48"/>
      <c r="P64" s="48"/>
      <c r="Q64" s="129">
        <f t="shared" si="2"/>
        <v>4000</v>
      </c>
    </row>
    <row r="65" spans="1:17" ht="131.25">
      <c r="A65" s="20"/>
      <c r="B65" s="122" t="s">
        <v>118</v>
      </c>
      <c r="C65" s="115" t="s">
        <v>168</v>
      </c>
      <c r="D65" s="89" t="s">
        <v>126</v>
      </c>
      <c r="E65" s="90">
        <v>260000</v>
      </c>
      <c r="F65" s="88">
        <v>260000</v>
      </c>
      <c r="G65" s="90"/>
      <c r="H65" s="90"/>
      <c r="I65" s="1"/>
      <c r="J65" s="2">
        <v>0</v>
      </c>
      <c r="K65" s="1"/>
      <c r="L65" s="1"/>
      <c r="M65" s="1"/>
      <c r="N65" s="1"/>
      <c r="O65" s="48"/>
      <c r="P65" s="48"/>
      <c r="Q65" s="129">
        <f t="shared" si="2"/>
        <v>260000</v>
      </c>
    </row>
    <row r="66" spans="1:17" s="23" customFormat="1" ht="118.5" customHeight="1">
      <c r="A66" s="24"/>
      <c r="B66" s="122" t="s">
        <v>119</v>
      </c>
      <c r="C66" s="115" t="s">
        <v>168</v>
      </c>
      <c r="D66" s="89" t="s">
        <v>127</v>
      </c>
      <c r="E66" s="90">
        <v>7500</v>
      </c>
      <c r="F66" s="88">
        <v>7500</v>
      </c>
      <c r="G66" s="90"/>
      <c r="H66" s="90"/>
      <c r="I66" s="1"/>
      <c r="J66" s="2"/>
      <c r="K66" s="1"/>
      <c r="L66" s="1"/>
      <c r="M66" s="1"/>
      <c r="N66" s="1"/>
      <c r="O66" s="48"/>
      <c r="P66" s="48"/>
      <c r="Q66" s="129">
        <f t="shared" si="2"/>
        <v>7500</v>
      </c>
    </row>
    <row r="67" spans="1:17" s="23" customFormat="1" ht="270.75" customHeight="1" hidden="1">
      <c r="A67" s="24"/>
      <c r="B67" s="122" t="s">
        <v>120</v>
      </c>
      <c r="C67" s="115" t="s">
        <v>168</v>
      </c>
      <c r="D67" s="89" t="s">
        <v>128</v>
      </c>
      <c r="E67" s="174"/>
      <c r="F67" s="168"/>
      <c r="G67" s="90"/>
      <c r="H67" s="90"/>
      <c r="I67" s="1"/>
      <c r="J67" s="2"/>
      <c r="K67" s="1"/>
      <c r="L67" s="1"/>
      <c r="M67" s="1"/>
      <c r="N67" s="1"/>
      <c r="O67" s="48"/>
      <c r="P67" s="48"/>
      <c r="Q67" s="129">
        <f t="shared" si="2"/>
        <v>0</v>
      </c>
    </row>
    <row r="68" spans="1:17" s="23" customFormat="1" ht="57" customHeight="1" hidden="1">
      <c r="A68" s="22"/>
      <c r="B68" s="122" t="s">
        <v>195</v>
      </c>
      <c r="C68" s="115" t="s">
        <v>168</v>
      </c>
      <c r="D68" s="89" t="s">
        <v>196</v>
      </c>
      <c r="E68" s="174"/>
      <c r="F68" s="168"/>
      <c r="G68" s="90"/>
      <c r="H68" s="90"/>
      <c r="I68" s="1"/>
      <c r="J68" s="2"/>
      <c r="K68" s="1"/>
      <c r="L68" s="1"/>
      <c r="M68" s="1"/>
      <c r="N68" s="1"/>
      <c r="O68" s="48"/>
      <c r="P68" s="48"/>
      <c r="Q68" s="129">
        <f t="shared" si="2"/>
        <v>0</v>
      </c>
    </row>
    <row r="69" spans="1:17" ht="56.25">
      <c r="A69" s="27"/>
      <c r="B69" s="122" t="s">
        <v>131</v>
      </c>
      <c r="C69" s="115" t="s">
        <v>168</v>
      </c>
      <c r="D69" s="86" t="s">
        <v>144</v>
      </c>
      <c r="E69" s="90">
        <v>8500</v>
      </c>
      <c r="F69" s="88">
        <v>8500</v>
      </c>
      <c r="G69" s="90"/>
      <c r="H69" s="90"/>
      <c r="I69" s="1"/>
      <c r="J69" s="2">
        <v>0</v>
      </c>
      <c r="K69" s="1"/>
      <c r="L69" s="1"/>
      <c r="M69" s="1"/>
      <c r="N69" s="1"/>
      <c r="O69" s="48"/>
      <c r="P69" s="48"/>
      <c r="Q69" s="129">
        <f t="shared" si="2"/>
        <v>8500</v>
      </c>
    </row>
    <row r="70" spans="1:17" ht="37.5" hidden="1">
      <c r="A70" s="20"/>
      <c r="B70" s="122" t="s">
        <v>132</v>
      </c>
      <c r="C70" s="115" t="s">
        <v>168</v>
      </c>
      <c r="D70" s="86" t="s">
        <v>145</v>
      </c>
      <c r="E70" s="174"/>
      <c r="F70" s="168"/>
      <c r="G70" s="90"/>
      <c r="H70" s="90"/>
      <c r="I70" s="1"/>
      <c r="J70" s="2"/>
      <c r="K70" s="1"/>
      <c r="L70" s="1"/>
      <c r="M70" s="1"/>
      <c r="N70" s="1"/>
      <c r="O70" s="48"/>
      <c r="P70" s="48"/>
      <c r="Q70" s="129">
        <f t="shared" si="2"/>
        <v>0</v>
      </c>
    </row>
    <row r="71" spans="1:17" ht="168.75">
      <c r="A71" s="20"/>
      <c r="B71" s="122" t="s">
        <v>133</v>
      </c>
      <c r="C71" s="115" t="s">
        <v>168</v>
      </c>
      <c r="D71" s="86" t="s">
        <v>170</v>
      </c>
      <c r="E71" s="90">
        <v>184000</v>
      </c>
      <c r="F71" s="88">
        <v>184000</v>
      </c>
      <c r="G71" s="90"/>
      <c r="H71" s="90"/>
      <c r="I71" s="1"/>
      <c r="J71" s="2">
        <v>0</v>
      </c>
      <c r="K71" s="1"/>
      <c r="L71" s="1"/>
      <c r="M71" s="1"/>
      <c r="N71" s="1"/>
      <c r="O71" s="48"/>
      <c r="P71" s="48"/>
      <c r="Q71" s="129">
        <f t="shared" si="2"/>
        <v>184000</v>
      </c>
    </row>
    <row r="72" spans="1:17" ht="187.5">
      <c r="A72" s="20"/>
      <c r="B72" s="122" t="s">
        <v>134</v>
      </c>
      <c r="C72" s="115" t="s">
        <v>168</v>
      </c>
      <c r="D72" s="86" t="s">
        <v>169</v>
      </c>
      <c r="E72" s="90">
        <v>11500</v>
      </c>
      <c r="F72" s="88">
        <v>11500</v>
      </c>
      <c r="G72" s="90"/>
      <c r="H72" s="90"/>
      <c r="I72" s="1"/>
      <c r="J72" s="2">
        <v>0</v>
      </c>
      <c r="K72" s="1"/>
      <c r="L72" s="1"/>
      <c r="M72" s="1"/>
      <c r="N72" s="1"/>
      <c r="O72" s="48"/>
      <c r="P72" s="48"/>
      <c r="Q72" s="129">
        <f t="shared" si="2"/>
        <v>11500</v>
      </c>
    </row>
    <row r="73" spans="1:17" ht="37.5">
      <c r="A73" s="20"/>
      <c r="B73" s="122" t="s">
        <v>135</v>
      </c>
      <c r="C73" s="115" t="s">
        <v>9</v>
      </c>
      <c r="D73" s="86" t="s">
        <v>146</v>
      </c>
      <c r="E73" s="90">
        <v>86000</v>
      </c>
      <c r="F73" s="88">
        <v>86000</v>
      </c>
      <c r="G73" s="18"/>
      <c r="H73" s="18"/>
      <c r="I73" s="18"/>
      <c r="J73" s="18"/>
      <c r="K73" s="18">
        <v>0</v>
      </c>
      <c r="L73" s="18">
        <v>0</v>
      </c>
      <c r="M73" s="18">
        <v>0</v>
      </c>
      <c r="N73" s="18"/>
      <c r="O73" s="18"/>
      <c r="P73" s="18"/>
      <c r="Q73" s="129">
        <f t="shared" si="2"/>
        <v>86000</v>
      </c>
    </row>
    <row r="74" spans="1:17" ht="37.5">
      <c r="A74" s="20"/>
      <c r="B74" s="122" t="s">
        <v>136</v>
      </c>
      <c r="C74" s="115" t="s">
        <v>9</v>
      </c>
      <c r="D74" s="86" t="s">
        <v>147</v>
      </c>
      <c r="E74" s="90">
        <v>78000</v>
      </c>
      <c r="F74" s="88">
        <v>78000</v>
      </c>
      <c r="G74" s="18"/>
      <c r="H74" s="18"/>
      <c r="I74" s="18"/>
      <c r="J74" s="18"/>
      <c r="K74" s="18"/>
      <c r="L74" s="18"/>
      <c r="M74" s="18"/>
      <c r="N74" s="18"/>
      <c r="O74" s="18"/>
      <c r="P74" s="18"/>
      <c r="Q74" s="129">
        <f t="shared" si="2"/>
        <v>78000</v>
      </c>
    </row>
    <row r="75" spans="1:17" ht="18.75">
      <c r="A75" s="20"/>
      <c r="B75" s="122" t="s">
        <v>137</v>
      </c>
      <c r="C75" s="115" t="s">
        <v>9</v>
      </c>
      <c r="D75" s="86" t="s">
        <v>148</v>
      </c>
      <c r="E75" s="90">
        <v>5224000</v>
      </c>
      <c r="F75" s="88">
        <v>5224000</v>
      </c>
      <c r="G75" s="18"/>
      <c r="H75" s="18"/>
      <c r="I75" s="18"/>
      <c r="J75" s="18"/>
      <c r="K75" s="18"/>
      <c r="L75" s="18"/>
      <c r="M75" s="18"/>
      <c r="N75" s="18"/>
      <c r="O75" s="18"/>
      <c r="P75" s="18"/>
      <c r="Q75" s="129">
        <f t="shared" si="2"/>
        <v>5224000</v>
      </c>
    </row>
    <row r="76" spans="1:17" ht="37.5">
      <c r="A76" s="20"/>
      <c r="B76" s="122" t="s">
        <v>138</v>
      </c>
      <c r="C76" s="115" t="s">
        <v>9</v>
      </c>
      <c r="D76" s="86" t="s">
        <v>149</v>
      </c>
      <c r="E76" s="90">
        <v>590000</v>
      </c>
      <c r="F76" s="88">
        <v>590000</v>
      </c>
      <c r="G76" s="18"/>
      <c r="H76" s="18"/>
      <c r="I76" s="18"/>
      <c r="J76" s="18"/>
      <c r="K76" s="18"/>
      <c r="L76" s="18"/>
      <c r="M76" s="18"/>
      <c r="N76" s="18"/>
      <c r="O76" s="18"/>
      <c r="P76" s="18"/>
      <c r="Q76" s="129">
        <f t="shared" si="2"/>
        <v>590000</v>
      </c>
    </row>
    <row r="77" spans="1:17" ht="18.75">
      <c r="A77" s="20"/>
      <c r="B77" s="122" t="s">
        <v>139</v>
      </c>
      <c r="C77" s="115" t="s">
        <v>9</v>
      </c>
      <c r="D77" s="86" t="s">
        <v>150</v>
      </c>
      <c r="E77" s="90">
        <v>1140000</v>
      </c>
      <c r="F77" s="88">
        <v>1140000</v>
      </c>
      <c r="G77" s="18"/>
      <c r="H77" s="18"/>
      <c r="I77" s="18"/>
      <c r="J77" s="18"/>
      <c r="K77" s="18"/>
      <c r="L77" s="18"/>
      <c r="M77" s="18"/>
      <c r="N77" s="18"/>
      <c r="O77" s="18"/>
      <c r="P77" s="18"/>
      <c r="Q77" s="129">
        <f t="shared" si="2"/>
        <v>1140000</v>
      </c>
    </row>
    <row r="78" spans="1:17" ht="23.25" customHeight="1">
      <c r="A78" s="20"/>
      <c r="B78" s="122" t="s">
        <v>140</v>
      </c>
      <c r="C78" s="115" t="s">
        <v>9</v>
      </c>
      <c r="D78" s="86" t="s">
        <v>151</v>
      </c>
      <c r="E78" s="90">
        <v>156000</v>
      </c>
      <c r="F78" s="88">
        <v>156000</v>
      </c>
      <c r="G78" s="18"/>
      <c r="H78" s="18"/>
      <c r="I78" s="18"/>
      <c r="J78" s="18"/>
      <c r="K78" s="18"/>
      <c r="L78" s="18"/>
      <c r="M78" s="18"/>
      <c r="N78" s="18"/>
      <c r="O78" s="18"/>
      <c r="P78" s="18"/>
      <c r="Q78" s="129">
        <f t="shared" si="2"/>
        <v>156000</v>
      </c>
    </row>
    <row r="79" spans="1:17" ht="37.5">
      <c r="A79" s="20"/>
      <c r="B79" s="122" t="s">
        <v>141</v>
      </c>
      <c r="C79" s="115" t="s">
        <v>9</v>
      </c>
      <c r="D79" s="86" t="s">
        <v>152</v>
      </c>
      <c r="E79" s="90">
        <v>2360000</v>
      </c>
      <c r="F79" s="88">
        <v>2360000</v>
      </c>
      <c r="G79" s="1"/>
      <c r="H79" s="1"/>
      <c r="I79" s="1"/>
      <c r="J79" s="2"/>
      <c r="K79" s="1"/>
      <c r="L79" s="1"/>
      <c r="M79" s="1"/>
      <c r="N79" s="1"/>
      <c r="O79" s="48"/>
      <c r="P79" s="48"/>
      <c r="Q79" s="129">
        <f t="shared" si="2"/>
        <v>2360000</v>
      </c>
    </row>
    <row r="80" spans="1:17" ht="56.25">
      <c r="A80" s="20"/>
      <c r="B80" s="122" t="s">
        <v>142</v>
      </c>
      <c r="C80" s="115" t="s">
        <v>6</v>
      </c>
      <c r="D80" s="86" t="s">
        <v>153</v>
      </c>
      <c r="E80" s="90">
        <v>16306300</v>
      </c>
      <c r="F80" s="88">
        <v>16306300</v>
      </c>
      <c r="G80" s="18"/>
      <c r="H80" s="18"/>
      <c r="I80" s="18"/>
      <c r="J80" s="18">
        <v>0</v>
      </c>
      <c r="K80" s="18">
        <v>0</v>
      </c>
      <c r="L80" s="18">
        <v>0</v>
      </c>
      <c r="M80" s="18">
        <v>0</v>
      </c>
      <c r="N80" s="18">
        <v>0</v>
      </c>
      <c r="O80" s="18">
        <v>0</v>
      </c>
      <c r="P80" s="18">
        <v>0</v>
      </c>
      <c r="Q80" s="129">
        <f aca="true" t="shared" si="3" ref="Q80:Q108">E80+J80</f>
        <v>16306300</v>
      </c>
    </row>
    <row r="81" spans="1:17" ht="75">
      <c r="A81" s="20"/>
      <c r="B81" s="122" t="s">
        <v>143</v>
      </c>
      <c r="C81" s="115" t="s">
        <v>6</v>
      </c>
      <c r="D81" s="86" t="s">
        <v>154</v>
      </c>
      <c r="E81" s="90">
        <v>548200</v>
      </c>
      <c r="F81" s="88">
        <v>548200</v>
      </c>
      <c r="G81" s="1"/>
      <c r="H81" s="1"/>
      <c r="I81" s="1"/>
      <c r="J81" s="2">
        <v>0</v>
      </c>
      <c r="K81" s="1"/>
      <c r="L81" s="1"/>
      <c r="M81" s="1"/>
      <c r="N81" s="1"/>
      <c r="O81" s="48"/>
      <c r="P81" s="48"/>
      <c r="Q81" s="129">
        <f t="shared" si="3"/>
        <v>548200</v>
      </c>
    </row>
    <row r="82" spans="1:17" ht="37.5">
      <c r="A82" s="20"/>
      <c r="B82" s="102" t="s">
        <v>82</v>
      </c>
      <c r="C82" s="112" t="s">
        <v>49</v>
      </c>
      <c r="D82" s="113" t="s">
        <v>83</v>
      </c>
      <c r="E82" s="90">
        <v>406360</v>
      </c>
      <c r="F82" s="88">
        <v>406360</v>
      </c>
      <c r="G82" s="1"/>
      <c r="H82" s="1"/>
      <c r="I82" s="1"/>
      <c r="J82" s="2"/>
      <c r="K82" s="1"/>
      <c r="L82" s="1"/>
      <c r="M82" s="1"/>
      <c r="N82" s="1"/>
      <c r="O82" s="48"/>
      <c r="P82" s="48"/>
      <c r="Q82" s="129">
        <f t="shared" si="3"/>
        <v>406360</v>
      </c>
    </row>
    <row r="83" spans="1:17" ht="37.5">
      <c r="A83" s="20"/>
      <c r="B83" s="123" t="s">
        <v>158</v>
      </c>
      <c r="C83" s="112" t="s">
        <v>8</v>
      </c>
      <c r="D83" s="86" t="s">
        <v>156</v>
      </c>
      <c r="E83" s="90">
        <v>410000</v>
      </c>
      <c r="F83" s="88">
        <v>410000</v>
      </c>
      <c r="G83" s="1"/>
      <c r="H83" s="1"/>
      <c r="I83" s="1"/>
      <c r="J83" s="2"/>
      <c r="K83" s="1"/>
      <c r="L83" s="1"/>
      <c r="M83" s="1"/>
      <c r="N83" s="1"/>
      <c r="O83" s="48"/>
      <c r="P83" s="48"/>
      <c r="Q83" s="129">
        <f t="shared" si="3"/>
        <v>410000</v>
      </c>
    </row>
    <row r="84" spans="1:17" ht="37.5">
      <c r="A84" s="20"/>
      <c r="B84" s="122" t="s">
        <v>155</v>
      </c>
      <c r="C84" s="112" t="s">
        <v>7</v>
      </c>
      <c r="D84" s="86" t="s">
        <v>157</v>
      </c>
      <c r="E84" s="90">
        <v>6200</v>
      </c>
      <c r="F84" s="88">
        <v>6200</v>
      </c>
      <c r="G84" s="1"/>
      <c r="H84" s="1"/>
      <c r="I84" s="1"/>
      <c r="J84" s="2"/>
      <c r="K84" s="1"/>
      <c r="L84" s="1"/>
      <c r="M84" s="1"/>
      <c r="N84" s="1"/>
      <c r="O84" s="48"/>
      <c r="P84" s="48"/>
      <c r="Q84" s="129">
        <f t="shared" si="3"/>
        <v>6200</v>
      </c>
    </row>
    <row r="85" spans="1:17" ht="112.5">
      <c r="A85" s="20"/>
      <c r="B85" s="102" t="s">
        <v>107</v>
      </c>
      <c r="C85" s="112" t="s">
        <v>50</v>
      </c>
      <c r="D85" s="86" t="s">
        <v>108</v>
      </c>
      <c r="E85" s="90">
        <v>150000</v>
      </c>
      <c r="F85" s="88">
        <v>150000</v>
      </c>
      <c r="G85" s="1"/>
      <c r="H85" s="1"/>
      <c r="I85" s="1"/>
      <c r="J85" s="2"/>
      <c r="K85" s="1"/>
      <c r="L85" s="1"/>
      <c r="M85" s="1"/>
      <c r="N85" s="1"/>
      <c r="O85" s="48"/>
      <c r="P85" s="48"/>
      <c r="Q85" s="129">
        <f t="shared" si="3"/>
        <v>150000</v>
      </c>
    </row>
    <row r="86" spans="1:17" ht="56.25" customHeight="1">
      <c r="A86" s="20"/>
      <c r="B86" s="122" t="s">
        <v>159</v>
      </c>
      <c r="C86" s="112" t="s">
        <v>8</v>
      </c>
      <c r="D86" s="86" t="s">
        <v>160</v>
      </c>
      <c r="E86" s="90">
        <v>2220000</v>
      </c>
      <c r="F86" s="88">
        <v>2220000</v>
      </c>
      <c r="G86" s="1"/>
      <c r="H86" s="1"/>
      <c r="I86" s="1"/>
      <c r="J86" s="2"/>
      <c r="K86" s="1"/>
      <c r="L86" s="1"/>
      <c r="M86" s="1"/>
      <c r="N86" s="1"/>
      <c r="O86" s="48"/>
      <c r="P86" s="48"/>
      <c r="Q86" s="129">
        <f t="shared" si="3"/>
        <v>2220000</v>
      </c>
    </row>
    <row r="87" spans="1:17" ht="56.25" hidden="1">
      <c r="A87" s="20"/>
      <c r="B87" s="114">
        <v>170000</v>
      </c>
      <c r="C87" s="115"/>
      <c r="D87" s="93" t="s">
        <v>163</v>
      </c>
      <c r="E87" s="90"/>
      <c r="F87" s="90"/>
      <c r="G87" s="48"/>
      <c r="H87" s="48"/>
      <c r="I87" s="48"/>
      <c r="J87" s="2"/>
      <c r="K87" s="48"/>
      <c r="L87" s="48"/>
      <c r="M87" s="48"/>
      <c r="N87" s="48"/>
      <c r="O87" s="48"/>
      <c r="P87" s="48"/>
      <c r="Q87" s="129">
        <f t="shared" si="3"/>
        <v>0</v>
      </c>
    </row>
    <row r="88" spans="1:17" ht="56.25" hidden="1">
      <c r="A88" s="20"/>
      <c r="B88" s="124">
        <v>170102</v>
      </c>
      <c r="C88" s="112" t="s">
        <v>168</v>
      </c>
      <c r="D88" s="86" t="s">
        <v>161</v>
      </c>
      <c r="E88" s="90"/>
      <c r="F88" s="88"/>
      <c r="G88" s="1"/>
      <c r="H88" s="1"/>
      <c r="I88" s="1"/>
      <c r="J88" s="2"/>
      <c r="K88" s="1"/>
      <c r="L88" s="1"/>
      <c r="M88" s="1"/>
      <c r="N88" s="1"/>
      <c r="O88" s="48"/>
      <c r="P88" s="48"/>
      <c r="Q88" s="129">
        <f t="shared" si="3"/>
        <v>0</v>
      </c>
    </row>
    <row r="89" spans="1:17" ht="56.25" hidden="1">
      <c r="A89" s="20"/>
      <c r="B89" s="124">
        <v>170302</v>
      </c>
      <c r="C89" s="112" t="s">
        <v>168</v>
      </c>
      <c r="D89" s="86" t="s">
        <v>162</v>
      </c>
      <c r="E89" s="90"/>
      <c r="F89" s="88"/>
      <c r="G89" s="1"/>
      <c r="H89" s="1"/>
      <c r="I89" s="1"/>
      <c r="J89" s="2"/>
      <c r="K89" s="1"/>
      <c r="L89" s="1"/>
      <c r="M89" s="1"/>
      <c r="N89" s="1"/>
      <c r="O89" s="48"/>
      <c r="P89" s="48"/>
      <c r="Q89" s="129">
        <f t="shared" si="3"/>
        <v>0</v>
      </c>
    </row>
    <row r="90" spans="1:17" ht="36" customHeight="1">
      <c r="A90" s="20"/>
      <c r="B90" s="110" t="s">
        <v>74</v>
      </c>
      <c r="C90" s="110"/>
      <c r="D90" s="111" t="s">
        <v>42</v>
      </c>
      <c r="E90" s="90">
        <v>5000</v>
      </c>
      <c r="F90" s="90">
        <v>5000</v>
      </c>
      <c r="G90" s="1"/>
      <c r="H90" s="1"/>
      <c r="I90" s="1"/>
      <c r="J90" s="2"/>
      <c r="K90" s="1"/>
      <c r="L90" s="1"/>
      <c r="M90" s="1"/>
      <c r="N90" s="1"/>
      <c r="O90" s="48"/>
      <c r="P90" s="48"/>
      <c r="Q90" s="129">
        <f t="shared" si="3"/>
        <v>5000</v>
      </c>
    </row>
    <row r="91" spans="1:17" ht="18.75">
      <c r="A91" s="20"/>
      <c r="B91" s="94" t="s">
        <v>14</v>
      </c>
      <c r="C91" s="94" t="s">
        <v>36</v>
      </c>
      <c r="D91" s="109" t="s">
        <v>63</v>
      </c>
      <c r="E91" s="90">
        <v>5000</v>
      </c>
      <c r="F91" s="88">
        <v>5000</v>
      </c>
      <c r="G91" s="1"/>
      <c r="H91" s="1"/>
      <c r="I91" s="1"/>
      <c r="J91" s="2"/>
      <c r="K91" s="1"/>
      <c r="L91" s="1"/>
      <c r="M91" s="1"/>
      <c r="N91" s="1"/>
      <c r="O91" s="48"/>
      <c r="P91" s="48"/>
      <c r="Q91" s="129">
        <f t="shared" si="3"/>
        <v>5000</v>
      </c>
    </row>
    <row r="92" spans="1:17" ht="81">
      <c r="A92" s="20"/>
      <c r="B92" s="117" t="s">
        <v>80</v>
      </c>
      <c r="C92" s="117"/>
      <c r="D92" s="106" t="s">
        <v>175</v>
      </c>
      <c r="E92" s="4">
        <f>E93+E95</f>
        <v>1797900</v>
      </c>
      <c r="F92" s="4">
        <f>F93+F95</f>
        <v>1797900</v>
      </c>
      <c r="G92" s="4">
        <f>G93+G95</f>
        <v>1286907</v>
      </c>
      <c r="H92" s="4">
        <f>H93+H95</f>
        <v>159300</v>
      </c>
      <c r="I92" s="4"/>
      <c r="J92" s="4">
        <f aca="true" t="shared" si="4" ref="J92:O92">J93+J95</f>
        <v>111107</v>
      </c>
      <c r="K92" s="4">
        <f t="shared" si="4"/>
        <v>42407</v>
      </c>
      <c r="L92" s="4">
        <f t="shared" si="4"/>
        <v>27700</v>
      </c>
      <c r="M92" s="4">
        <f t="shared" si="4"/>
        <v>0</v>
      </c>
      <c r="N92" s="4">
        <f t="shared" si="4"/>
        <v>41000</v>
      </c>
      <c r="O92" s="4">
        <f t="shared" si="4"/>
        <v>31000</v>
      </c>
      <c r="P92" s="4"/>
      <c r="Q92" s="129">
        <f t="shared" si="3"/>
        <v>1909007</v>
      </c>
    </row>
    <row r="93" spans="1:17" ht="18.75">
      <c r="A93" s="20"/>
      <c r="B93" s="107" t="s">
        <v>18</v>
      </c>
      <c r="C93" s="107"/>
      <c r="D93" s="108" t="s">
        <v>67</v>
      </c>
      <c r="E93" s="91">
        <v>147140</v>
      </c>
      <c r="F93" s="91">
        <v>147140</v>
      </c>
      <c r="G93" s="91">
        <v>113700</v>
      </c>
      <c r="H93" s="91"/>
      <c r="I93" s="91"/>
      <c r="J93" s="91"/>
      <c r="K93" s="91"/>
      <c r="L93" s="91"/>
      <c r="M93" s="91"/>
      <c r="N93" s="91"/>
      <c r="O93" s="91"/>
      <c r="P93" s="91"/>
      <c r="Q93" s="129">
        <f t="shared" si="3"/>
        <v>147140</v>
      </c>
    </row>
    <row r="94" spans="1:17" ht="18.75">
      <c r="A94" s="20"/>
      <c r="B94" s="94" t="s">
        <v>19</v>
      </c>
      <c r="C94" s="94" t="s">
        <v>11</v>
      </c>
      <c r="D94" s="109" t="s">
        <v>70</v>
      </c>
      <c r="E94" s="91">
        <v>147140</v>
      </c>
      <c r="F94" s="2">
        <v>147140</v>
      </c>
      <c r="G94" s="2">
        <v>113700</v>
      </c>
      <c r="H94" s="2"/>
      <c r="I94" s="91"/>
      <c r="J94" s="2"/>
      <c r="K94" s="2"/>
      <c r="L94" s="2"/>
      <c r="M94" s="2"/>
      <c r="N94" s="2"/>
      <c r="O94" s="2"/>
      <c r="P94" s="91"/>
      <c r="Q94" s="129">
        <f t="shared" si="3"/>
        <v>147140</v>
      </c>
    </row>
    <row r="95" spans="1:17" ht="18.75">
      <c r="A95" s="20"/>
      <c r="B95" s="114" t="s">
        <v>89</v>
      </c>
      <c r="C95" s="115" t="s">
        <v>46</v>
      </c>
      <c r="D95" s="125" t="s">
        <v>71</v>
      </c>
      <c r="E95" s="90">
        <v>1650760</v>
      </c>
      <c r="F95" s="90">
        <f>SUM(F96:F99)</f>
        <v>1650760</v>
      </c>
      <c r="G95" s="90">
        <v>1173207</v>
      </c>
      <c r="H95" s="90">
        <v>159300</v>
      </c>
      <c r="I95" s="90"/>
      <c r="J95" s="90">
        <v>111107</v>
      </c>
      <c r="K95" s="90">
        <v>42407</v>
      </c>
      <c r="L95" s="90">
        <v>27700</v>
      </c>
      <c r="M95" s="90"/>
      <c r="N95" s="90">
        <v>41000</v>
      </c>
      <c r="O95" s="90">
        <v>31000</v>
      </c>
      <c r="P95" s="90"/>
      <c r="Q95" s="129">
        <f t="shared" si="3"/>
        <v>1761867</v>
      </c>
    </row>
    <row r="96" spans="1:17" s="23" customFormat="1" ht="37.5">
      <c r="A96" s="24"/>
      <c r="B96" s="102">
        <v>110103</v>
      </c>
      <c r="C96" s="115" t="s">
        <v>181</v>
      </c>
      <c r="D96" s="113" t="s">
        <v>182</v>
      </c>
      <c r="E96" s="90">
        <v>50000</v>
      </c>
      <c r="F96" s="88">
        <v>50000</v>
      </c>
      <c r="G96" s="90"/>
      <c r="H96" s="90"/>
      <c r="I96" s="90"/>
      <c r="J96" s="90"/>
      <c r="K96" s="90"/>
      <c r="L96" s="90"/>
      <c r="M96" s="90"/>
      <c r="N96" s="90"/>
      <c r="O96" s="90"/>
      <c r="P96" s="90"/>
      <c r="Q96" s="129">
        <f t="shared" si="3"/>
        <v>50000</v>
      </c>
    </row>
    <row r="97" spans="1:17" s="23" customFormat="1" ht="18.75">
      <c r="A97" s="22"/>
      <c r="B97" s="116" t="s">
        <v>90</v>
      </c>
      <c r="C97" s="112" t="s">
        <v>12</v>
      </c>
      <c r="D97" s="113" t="s">
        <v>91</v>
      </c>
      <c r="E97" s="90">
        <v>468060</v>
      </c>
      <c r="F97" s="88">
        <v>468060</v>
      </c>
      <c r="G97" s="88">
        <v>314907</v>
      </c>
      <c r="H97" s="88">
        <v>66400</v>
      </c>
      <c r="I97" s="88">
        <v>0</v>
      </c>
      <c r="J97" s="90">
        <v>31000</v>
      </c>
      <c r="K97" s="88"/>
      <c r="L97" s="88"/>
      <c r="M97" s="88"/>
      <c r="N97" s="88">
        <v>31000</v>
      </c>
      <c r="O97" s="88">
        <v>31000</v>
      </c>
      <c r="P97" s="88"/>
      <c r="Q97" s="129">
        <f t="shared" si="3"/>
        <v>499060</v>
      </c>
    </row>
    <row r="98" spans="1:17" s="23" customFormat="1" ht="18.75">
      <c r="A98" s="24"/>
      <c r="B98" s="116">
        <v>110205</v>
      </c>
      <c r="C98" s="112" t="s">
        <v>38</v>
      </c>
      <c r="D98" s="86" t="s">
        <v>112</v>
      </c>
      <c r="E98" s="90">
        <v>997000</v>
      </c>
      <c r="F98" s="88">
        <v>997000</v>
      </c>
      <c r="G98" s="88">
        <v>778300</v>
      </c>
      <c r="H98" s="88">
        <v>79900</v>
      </c>
      <c r="I98" s="88"/>
      <c r="J98" s="90">
        <v>80107</v>
      </c>
      <c r="K98" s="88">
        <v>42407</v>
      </c>
      <c r="L98" s="88">
        <v>27700</v>
      </c>
      <c r="M98" s="88"/>
      <c r="N98" s="88">
        <v>10000</v>
      </c>
      <c r="O98" s="88">
        <v>0</v>
      </c>
      <c r="P98" s="88">
        <v>0</v>
      </c>
      <c r="Q98" s="129">
        <f t="shared" si="3"/>
        <v>1077107</v>
      </c>
    </row>
    <row r="99" spans="1:17" s="23" customFormat="1" ht="39" customHeight="1">
      <c r="A99" s="24"/>
      <c r="B99" s="116" t="s">
        <v>92</v>
      </c>
      <c r="C99" s="112" t="s">
        <v>52</v>
      </c>
      <c r="D99" s="113" t="s">
        <v>93</v>
      </c>
      <c r="E99" s="90">
        <v>135700</v>
      </c>
      <c r="F99" s="88">
        <v>135700</v>
      </c>
      <c r="G99" s="88">
        <v>80000</v>
      </c>
      <c r="H99" s="88">
        <v>13000</v>
      </c>
      <c r="I99" s="88">
        <v>0</v>
      </c>
      <c r="J99" s="88"/>
      <c r="K99" s="88"/>
      <c r="L99" s="88"/>
      <c r="M99" s="88"/>
      <c r="N99" s="88"/>
      <c r="O99" s="88"/>
      <c r="P99" s="88"/>
      <c r="Q99" s="129">
        <f t="shared" si="3"/>
        <v>135700</v>
      </c>
    </row>
    <row r="100" spans="1:17" ht="40.5">
      <c r="A100" s="20"/>
      <c r="B100" s="117" t="s">
        <v>176</v>
      </c>
      <c r="C100" s="117"/>
      <c r="D100" s="106" t="s">
        <v>177</v>
      </c>
      <c r="E100" s="4">
        <v>560000</v>
      </c>
      <c r="F100" s="4">
        <v>560000</v>
      </c>
      <c r="G100" s="4">
        <v>396400</v>
      </c>
      <c r="H100" s="4">
        <v>9000</v>
      </c>
      <c r="I100" s="4"/>
      <c r="J100" s="4"/>
      <c r="K100" s="4"/>
      <c r="L100" s="4"/>
      <c r="M100" s="4"/>
      <c r="N100" s="4"/>
      <c r="O100" s="4"/>
      <c r="P100" s="4"/>
      <c r="Q100" s="129">
        <f t="shared" si="3"/>
        <v>560000</v>
      </c>
    </row>
    <row r="101" spans="1:17" s="23" customFormat="1" ht="18.75">
      <c r="A101" s="24"/>
      <c r="B101" s="107" t="s">
        <v>18</v>
      </c>
      <c r="C101" s="107"/>
      <c r="D101" s="108" t="s">
        <v>67</v>
      </c>
      <c r="E101" s="91">
        <v>560000</v>
      </c>
      <c r="F101" s="173">
        <v>560000</v>
      </c>
      <c r="G101" s="173">
        <v>396400</v>
      </c>
      <c r="H101" s="173">
        <v>9000</v>
      </c>
      <c r="I101" s="18"/>
      <c r="J101" s="18"/>
      <c r="K101" s="18"/>
      <c r="L101" s="18"/>
      <c r="M101" s="18"/>
      <c r="N101" s="18"/>
      <c r="O101" s="18"/>
      <c r="P101" s="18"/>
      <c r="Q101" s="129">
        <f t="shared" si="3"/>
        <v>560000</v>
      </c>
    </row>
    <row r="102" spans="1:17" s="16" customFormat="1" ht="20.25">
      <c r="A102" s="28"/>
      <c r="B102" s="94" t="s">
        <v>19</v>
      </c>
      <c r="C102" s="94" t="s">
        <v>11</v>
      </c>
      <c r="D102" s="109" t="s">
        <v>70</v>
      </c>
      <c r="E102" s="91">
        <v>560000</v>
      </c>
      <c r="F102" s="1">
        <v>560000</v>
      </c>
      <c r="G102" s="1">
        <v>396400</v>
      </c>
      <c r="H102" s="1">
        <v>9000</v>
      </c>
      <c r="I102" s="1"/>
      <c r="J102" s="2"/>
      <c r="K102" s="1"/>
      <c r="L102" s="1"/>
      <c r="M102" s="1"/>
      <c r="N102" s="1"/>
      <c r="O102" s="48"/>
      <c r="P102" s="48"/>
      <c r="Q102" s="129">
        <f t="shared" si="3"/>
        <v>560000</v>
      </c>
    </row>
    <row r="103" spans="1:17" ht="60.75">
      <c r="A103" s="20"/>
      <c r="B103" s="117" t="s">
        <v>79</v>
      </c>
      <c r="C103" s="117"/>
      <c r="D103" s="106" t="s">
        <v>178</v>
      </c>
      <c r="E103" s="4">
        <v>9923700</v>
      </c>
      <c r="F103" s="4">
        <v>9913700</v>
      </c>
      <c r="G103" s="4">
        <v>0</v>
      </c>
      <c r="H103" s="4">
        <v>0</v>
      </c>
      <c r="I103" s="4">
        <v>0</v>
      </c>
      <c r="J103" s="4">
        <v>0</v>
      </c>
      <c r="K103" s="4">
        <v>0</v>
      </c>
      <c r="L103" s="4">
        <v>0</v>
      </c>
      <c r="M103" s="4">
        <v>0</v>
      </c>
      <c r="N103" s="4">
        <v>0</v>
      </c>
      <c r="O103" s="4">
        <v>0</v>
      </c>
      <c r="P103" s="4">
        <v>0</v>
      </c>
      <c r="Q103" s="129">
        <f t="shared" si="3"/>
        <v>9923700</v>
      </c>
    </row>
    <row r="104" spans="1:17" ht="21" customHeight="1">
      <c r="A104" s="20"/>
      <c r="B104" s="110" t="s">
        <v>74</v>
      </c>
      <c r="C104" s="110"/>
      <c r="D104" s="111" t="s">
        <v>42</v>
      </c>
      <c r="E104" s="18">
        <f>E105+E106+E107</f>
        <v>9923700</v>
      </c>
      <c r="F104" s="18">
        <f>F105+F106+F107</f>
        <v>9913700</v>
      </c>
      <c r="G104" s="18">
        <v>0</v>
      </c>
      <c r="H104" s="18">
        <v>0</v>
      </c>
      <c r="I104" s="18">
        <v>0</v>
      </c>
      <c r="J104" s="18">
        <v>0</v>
      </c>
      <c r="K104" s="18">
        <v>0</v>
      </c>
      <c r="L104" s="18">
        <v>0</v>
      </c>
      <c r="M104" s="18">
        <v>0</v>
      </c>
      <c r="N104" s="18">
        <v>0</v>
      </c>
      <c r="O104" s="18">
        <v>0</v>
      </c>
      <c r="P104" s="18">
        <v>0</v>
      </c>
      <c r="Q104" s="129">
        <f t="shared" si="3"/>
        <v>9923700</v>
      </c>
    </row>
    <row r="105" spans="1:17" s="16" customFormat="1" ht="20.25">
      <c r="A105" s="24"/>
      <c r="B105" s="94" t="s">
        <v>16</v>
      </c>
      <c r="C105" s="94" t="s">
        <v>36</v>
      </c>
      <c r="D105" s="126" t="s">
        <v>62</v>
      </c>
      <c r="E105" s="91">
        <v>10000</v>
      </c>
      <c r="F105" s="91"/>
      <c r="G105" s="91"/>
      <c r="H105" s="91"/>
      <c r="I105" s="91"/>
      <c r="J105" s="91"/>
      <c r="K105" s="91"/>
      <c r="L105" s="91"/>
      <c r="M105" s="91"/>
      <c r="N105" s="91"/>
      <c r="O105" s="91"/>
      <c r="P105" s="91"/>
      <c r="Q105" s="129">
        <f t="shared" si="3"/>
        <v>10000</v>
      </c>
    </row>
    <row r="106" spans="1:17" s="16" customFormat="1" ht="86.25">
      <c r="A106" s="24"/>
      <c r="B106" s="95" t="s">
        <v>60</v>
      </c>
      <c r="C106" s="95" t="s">
        <v>10</v>
      </c>
      <c r="D106" s="127" t="s">
        <v>61</v>
      </c>
      <c r="E106" s="175">
        <v>9113700</v>
      </c>
      <c r="F106" s="131">
        <v>9113700</v>
      </c>
      <c r="G106" s="131"/>
      <c r="H106" s="131"/>
      <c r="I106" s="131"/>
      <c r="J106" s="2"/>
      <c r="K106" s="1"/>
      <c r="L106" s="1"/>
      <c r="M106" s="1"/>
      <c r="N106" s="1"/>
      <c r="O106" s="48"/>
      <c r="P106" s="48"/>
      <c r="Q106" s="129">
        <f t="shared" si="3"/>
        <v>9113700</v>
      </c>
    </row>
    <row r="107" spans="1:17" ht="19.5">
      <c r="A107" s="20"/>
      <c r="B107" s="140">
        <v>250380</v>
      </c>
      <c r="C107" s="141" t="s">
        <v>192</v>
      </c>
      <c r="D107" s="142" t="s">
        <v>193</v>
      </c>
      <c r="E107" s="175">
        <v>800000</v>
      </c>
      <c r="F107" s="131">
        <v>800000</v>
      </c>
      <c r="G107" s="131"/>
      <c r="H107" s="131"/>
      <c r="I107" s="131"/>
      <c r="J107" s="2"/>
      <c r="K107" s="1"/>
      <c r="L107" s="1"/>
      <c r="M107" s="1"/>
      <c r="N107" s="1"/>
      <c r="O107" s="48"/>
      <c r="P107" s="48"/>
      <c r="Q107" s="129">
        <f t="shared" si="3"/>
        <v>800000</v>
      </c>
    </row>
    <row r="108" spans="2:17" ht="20.25">
      <c r="B108" s="94" t="s">
        <v>75</v>
      </c>
      <c r="C108" s="94"/>
      <c r="D108" s="128" t="s">
        <v>72</v>
      </c>
      <c r="E108" s="92">
        <f>E8+E33+E54+E92+E100+E103</f>
        <v>73506950</v>
      </c>
      <c r="F108" s="92">
        <f>F8+F33+F54+F92+F100+F103</f>
        <v>73496950</v>
      </c>
      <c r="G108" s="92">
        <f aca="true" t="shared" si="5" ref="G108:P108">G8+G33+G54+G92+G100+G103+G106</f>
        <v>17073952</v>
      </c>
      <c r="H108" s="92">
        <f t="shared" si="5"/>
        <v>3971703</v>
      </c>
      <c r="I108" s="92">
        <f t="shared" si="5"/>
        <v>0</v>
      </c>
      <c r="J108" s="92">
        <f t="shared" si="5"/>
        <v>1194514</v>
      </c>
      <c r="K108" s="92">
        <f t="shared" si="5"/>
        <v>707407</v>
      </c>
      <c r="L108" s="92">
        <f t="shared" si="5"/>
        <v>27700</v>
      </c>
      <c r="M108" s="92">
        <f t="shared" si="5"/>
        <v>0</v>
      </c>
      <c r="N108" s="92">
        <f t="shared" si="5"/>
        <v>443807</v>
      </c>
      <c r="O108" s="92">
        <f t="shared" si="5"/>
        <v>403807</v>
      </c>
      <c r="P108" s="92">
        <f t="shared" si="5"/>
        <v>52750</v>
      </c>
      <c r="Q108" s="129">
        <f t="shared" si="3"/>
        <v>74701464</v>
      </c>
    </row>
    <row r="110" ht="18.75">
      <c r="F110" s="176"/>
    </row>
    <row r="111" spans="4:16" ht="18.75">
      <c r="D111" s="181" t="s">
        <v>208</v>
      </c>
      <c r="F111" s="177"/>
      <c r="P111" s="176" t="s">
        <v>209</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35" r:id="rId1"/>
  <headerFooter alignWithMargins="0">
    <oddFooter>&amp;C&amp;11&amp;P</oddFooter>
  </headerFooter>
  <rowBreaks count="4" manualBreakCount="4">
    <brk id="34" min="1" max="16" man="1"/>
    <brk id="54" min="1" max="16" man="1"/>
    <brk id="65" min="1" max="16" man="1"/>
    <brk id="81" min="1" max="16" man="1"/>
  </rowBreaks>
</worksheet>
</file>

<file path=xl/worksheets/sheet2.xml><?xml version="1.0" encoding="utf-8"?>
<worksheet xmlns="http://schemas.openxmlformats.org/spreadsheetml/2006/main" xmlns:r="http://schemas.openxmlformats.org/officeDocument/2006/relationships">
  <dimension ref="A1:S92"/>
  <sheetViews>
    <sheetView showZeros="0" zoomScale="75" zoomScaleNormal="75" zoomScaleSheetLayoutView="75" zoomScalePageLayoutView="0" workbookViewId="0" topLeftCell="A1">
      <pane xSplit="3" ySplit="7" topLeftCell="H77"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04" t="s">
        <v>219</v>
      </c>
      <c r="O1" s="204"/>
      <c r="P1" s="204"/>
    </row>
    <row r="2" spans="11:16" ht="22.5" customHeight="1">
      <c r="K2" s="208"/>
      <c r="L2" s="208"/>
      <c r="M2" s="208"/>
      <c r="N2" s="208"/>
      <c r="O2" s="208"/>
      <c r="P2" s="208"/>
    </row>
    <row r="3" spans="1:16" ht="42" customHeight="1">
      <c r="A3" s="209" t="s">
        <v>212</v>
      </c>
      <c r="B3" s="209"/>
      <c r="C3" s="210"/>
      <c r="D3" s="210"/>
      <c r="E3" s="210"/>
      <c r="F3" s="210"/>
      <c r="G3" s="210"/>
      <c r="H3" s="210"/>
      <c r="I3" s="210"/>
      <c r="J3" s="210"/>
      <c r="K3" s="210"/>
      <c r="L3" s="210"/>
      <c r="M3" s="210"/>
      <c r="N3" s="210"/>
      <c r="O3" s="210"/>
      <c r="P3" s="210"/>
    </row>
    <row r="4" spans="16:17" ht="15" customHeight="1">
      <c r="P4" s="37" t="s">
        <v>66</v>
      </c>
      <c r="Q4" s="36">
        <v>1</v>
      </c>
    </row>
    <row r="5" spans="1:17" s="39" customFormat="1" ht="18.75" customHeight="1">
      <c r="A5" s="211" t="s">
        <v>22</v>
      </c>
      <c r="B5" s="205" t="s">
        <v>37</v>
      </c>
      <c r="C5" s="212" t="s">
        <v>13</v>
      </c>
      <c r="D5" s="198" t="s">
        <v>99</v>
      </c>
      <c r="E5" s="198"/>
      <c r="F5" s="198"/>
      <c r="G5" s="198"/>
      <c r="H5" s="198"/>
      <c r="I5" s="198" t="s">
        <v>17</v>
      </c>
      <c r="J5" s="198"/>
      <c r="K5" s="198"/>
      <c r="L5" s="198"/>
      <c r="M5" s="198"/>
      <c r="N5" s="198"/>
      <c r="O5" s="198"/>
      <c r="P5" s="197" t="s">
        <v>100</v>
      </c>
      <c r="Q5" s="38">
        <v>1</v>
      </c>
    </row>
    <row r="6" spans="1:17" s="39" customFormat="1" ht="17.25" customHeight="1">
      <c r="A6" s="211"/>
      <c r="B6" s="206"/>
      <c r="C6" s="212"/>
      <c r="D6" s="198" t="s">
        <v>100</v>
      </c>
      <c r="E6" s="198" t="s">
        <v>56</v>
      </c>
      <c r="F6" s="197" t="s">
        <v>23</v>
      </c>
      <c r="G6" s="197"/>
      <c r="H6" s="197" t="s">
        <v>57</v>
      </c>
      <c r="I6" s="198" t="s">
        <v>100</v>
      </c>
      <c r="J6" s="198" t="s">
        <v>56</v>
      </c>
      <c r="K6" s="197" t="s">
        <v>23</v>
      </c>
      <c r="L6" s="197"/>
      <c r="M6" s="197" t="s">
        <v>57</v>
      </c>
      <c r="N6" s="197" t="s">
        <v>23</v>
      </c>
      <c r="O6" s="197"/>
      <c r="P6" s="197"/>
      <c r="Q6" s="38">
        <v>1</v>
      </c>
    </row>
    <row r="7" spans="1:17" s="39" customFormat="1" ht="61.5" customHeight="1">
      <c r="A7" s="211"/>
      <c r="B7" s="207"/>
      <c r="C7" s="212"/>
      <c r="D7" s="198"/>
      <c r="E7" s="198"/>
      <c r="F7" s="42" t="s">
        <v>64</v>
      </c>
      <c r="G7" s="42" t="s">
        <v>58</v>
      </c>
      <c r="H7" s="197"/>
      <c r="I7" s="198"/>
      <c r="J7" s="198"/>
      <c r="K7" s="42" t="s">
        <v>64</v>
      </c>
      <c r="L7" s="42" t="s">
        <v>58</v>
      </c>
      <c r="M7" s="197"/>
      <c r="N7" s="43" t="s">
        <v>69</v>
      </c>
      <c r="O7" s="44" t="s">
        <v>24</v>
      </c>
      <c r="P7" s="197"/>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5286780</v>
      </c>
      <c r="E9" s="59">
        <v>5286780</v>
      </c>
      <c r="F9" s="59">
        <v>3601645</v>
      </c>
      <c r="G9" s="59">
        <v>223262</v>
      </c>
      <c r="H9" s="170">
        <v>0</v>
      </c>
      <c r="I9" s="58">
        <v>170000</v>
      </c>
      <c r="J9" s="59">
        <v>30000</v>
      </c>
      <c r="K9" s="59">
        <v>0</v>
      </c>
      <c r="L9" s="59">
        <v>0</v>
      </c>
      <c r="M9" s="59">
        <v>140000</v>
      </c>
      <c r="N9" s="59">
        <v>140000</v>
      </c>
      <c r="O9" s="170">
        <v>0</v>
      </c>
      <c r="P9" s="58">
        <f>D9+I9</f>
        <v>5456780</v>
      </c>
      <c r="Q9" s="41">
        <v>1</v>
      </c>
    </row>
    <row r="10" spans="1:19" s="40" customFormat="1" ht="15.75">
      <c r="A10" s="60" t="s">
        <v>26</v>
      </c>
      <c r="B10" s="61" t="s">
        <v>45</v>
      </c>
      <c r="C10" s="62" t="s">
        <v>27</v>
      </c>
      <c r="D10" s="58">
        <v>5286780</v>
      </c>
      <c r="E10" s="63">
        <v>5286780</v>
      </c>
      <c r="F10" s="63">
        <v>3601645</v>
      </c>
      <c r="G10" s="63">
        <v>223262</v>
      </c>
      <c r="H10" s="169">
        <v>0</v>
      </c>
      <c r="I10" s="58">
        <v>170000</v>
      </c>
      <c r="J10" s="63">
        <v>30000</v>
      </c>
      <c r="K10" s="63">
        <v>0</v>
      </c>
      <c r="L10" s="63">
        <v>0</v>
      </c>
      <c r="M10" s="63">
        <v>140000</v>
      </c>
      <c r="N10" s="63">
        <v>140000</v>
      </c>
      <c r="O10" s="169">
        <v>0</v>
      </c>
      <c r="P10" s="58">
        <f aca="true" t="shared" si="0" ref="P10:P86">D10+I10</f>
        <v>5456780</v>
      </c>
      <c r="Q10" s="41">
        <f>'В3'!F10+'В3'!F35+'В3'!F56+'В3'!F94+'В3'!F102</f>
        <v>5286780</v>
      </c>
      <c r="R10" s="179">
        <f>'В3'!G10+'В3'!G35+'В3'!G56+'В3'!G94+'В3'!G102</f>
        <v>3601645</v>
      </c>
      <c r="S10" s="179">
        <f>'В3'!H10+'В3'!H56+'В3'!H102</f>
        <v>223262</v>
      </c>
    </row>
    <row r="11" spans="1:17" s="40" customFormat="1" ht="15.75">
      <c r="A11" s="50" t="s">
        <v>28</v>
      </c>
      <c r="B11" s="51" t="s">
        <v>46</v>
      </c>
      <c r="C11" s="57" t="s">
        <v>68</v>
      </c>
      <c r="D11" s="58">
        <v>19691350</v>
      </c>
      <c r="E11" s="59">
        <f>E12+E13+E15+E16+E17+E18+E19+E20</f>
        <v>19691350</v>
      </c>
      <c r="F11" s="59">
        <f>F12+F13+F15+F16+F17+F18+F19+F20</f>
        <v>11401300</v>
      </c>
      <c r="G11" s="59">
        <f>G12+G13+G15+G16+G17+G18+G19+G20</f>
        <v>3298740</v>
      </c>
      <c r="H11" s="170">
        <v>0</v>
      </c>
      <c r="I11" s="58">
        <v>717750</v>
      </c>
      <c r="J11" s="59">
        <v>635000</v>
      </c>
      <c r="K11" s="59"/>
      <c r="L11" s="59"/>
      <c r="M11" s="59">
        <v>82750</v>
      </c>
      <c r="N11" s="59">
        <v>52750</v>
      </c>
      <c r="O11" s="170">
        <v>52750</v>
      </c>
      <c r="P11" s="58">
        <f t="shared" si="0"/>
        <v>20409100</v>
      </c>
      <c r="Q11" s="41">
        <v>1</v>
      </c>
    </row>
    <row r="12" spans="1:17" s="40" customFormat="1" ht="27" customHeight="1">
      <c r="A12" s="77" t="s">
        <v>164</v>
      </c>
      <c r="B12" s="70" t="s">
        <v>166</v>
      </c>
      <c r="C12" s="64" t="s">
        <v>101</v>
      </c>
      <c r="D12" s="58">
        <v>3600000</v>
      </c>
      <c r="E12" s="63">
        <v>3600000</v>
      </c>
      <c r="F12" s="63">
        <v>1898900</v>
      </c>
      <c r="G12" s="63">
        <v>596300</v>
      </c>
      <c r="H12" s="169">
        <v>0</v>
      </c>
      <c r="I12" s="58">
        <v>272000</v>
      </c>
      <c r="J12" s="63">
        <v>250000</v>
      </c>
      <c r="K12" s="63">
        <v>0</v>
      </c>
      <c r="L12" s="63">
        <v>0</v>
      </c>
      <c r="M12" s="63">
        <v>22000</v>
      </c>
      <c r="N12" s="63">
        <v>22000</v>
      </c>
      <c r="O12" s="169">
        <v>22000</v>
      </c>
      <c r="P12" s="58">
        <f t="shared" si="0"/>
        <v>3872000</v>
      </c>
      <c r="Q12" s="41">
        <v>1</v>
      </c>
    </row>
    <row r="13" spans="1:17" s="40" customFormat="1" ht="38.25">
      <c r="A13" s="60" t="s">
        <v>105</v>
      </c>
      <c r="B13" s="70" t="s">
        <v>167</v>
      </c>
      <c r="C13" s="64" t="s">
        <v>102</v>
      </c>
      <c r="D13" s="58">
        <v>13322950</v>
      </c>
      <c r="E13" s="63">
        <v>13322950</v>
      </c>
      <c r="F13" s="63">
        <v>7957700</v>
      </c>
      <c r="G13" s="63">
        <v>2588940</v>
      </c>
      <c r="H13" s="169">
        <v>0</v>
      </c>
      <c r="I13" s="58">
        <v>406750</v>
      </c>
      <c r="J13" s="63">
        <v>346000</v>
      </c>
      <c r="K13" s="63"/>
      <c r="L13" s="63"/>
      <c r="M13" s="63">
        <v>60750</v>
      </c>
      <c r="N13" s="63">
        <v>30750</v>
      </c>
      <c r="O13" s="169">
        <v>30750</v>
      </c>
      <c r="P13" s="58">
        <f t="shared" si="0"/>
        <v>13729700</v>
      </c>
      <c r="Q13" s="41">
        <v>1</v>
      </c>
    </row>
    <row r="14" spans="1:17" s="40" customFormat="1" ht="51">
      <c r="A14" s="96" t="s">
        <v>105</v>
      </c>
      <c r="B14" s="97" t="s">
        <v>167</v>
      </c>
      <c r="C14" s="68" t="s">
        <v>179</v>
      </c>
      <c r="D14" s="98">
        <v>8393300</v>
      </c>
      <c r="E14" s="99">
        <v>8393300</v>
      </c>
      <c r="F14" s="99">
        <v>6880000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1380900</v>
      </c>
      <c r="E16" s="63">
        <v>1380900</v>
      </c>
      <c r="F16" s="63">
        <v>1011600</v>
      </c>
      <c r="G16" s="63">
        <v>60900</v>
      </c>
      <c r="H16" s="169">
        <v>0</v>
      </c>
      <c r="I16" s="58">
        <v>39000</v>
      </c>
      <c r="J16" s="63">
        <v>39000</v>
      </c>
      <c r="K16" s="63"/>
      <c r="L16" s="63"/>
      <c r="M16" s="63"/>
      <c r="N16" s="63"/>
      <c r="O16" s="169"/>
      <c r="P16" s="58">
        <f t="shared" si="0"/>
        <v>1419900</v>
      </c>
      <c r="Q16" s="41">
        <v>1</v>
      </c>
    </row>
    <row r="17" spans="1:17" s="40" customFormat="1" ht="25.5">
      <c r="A17" s="60" t="s">
        <v>31</v>
      </c>
      <c r="B17" s="70" t="s">
        <v>48</v>
      </c>
      <c r="C17" s="62" t="s">
        <v>32</v>
      </c>
      <c r="D17" s="58">
        <v>128800</v>
      </c>
      <c r="E17" s="63">
        <v>128800</v>
      </c>
      <c r="F17" s="63">
        <v>89200</v>
      </c>
      <c r="G17" s="63"/>
      <c r="H17" s="169">
        <v>0</v>
      </c>
      <c r="I17" s="58"/>
      <c r="J17" s="63">
        <v>0</v>
      </c>
      <c r="K17" s="63">
        <v>0</v>
      </c>
      <c r="L17" s="63">
        <v>0</v>
      </c>
      <c r="M17" s="63"/>
      <c r="N17" s="63"/>
      <c r="O17" s="169">
        <v>0</v>
      </c>
      <c r="P17" s="58">
        <f t="shared" si="0"/>
        <v>128800</v>
      </c>
      <c r="Q17" s="41">
        <v>1</v>
      </c>
    </row>
    <row r="18" spans="1:17" s="40" customFormat="1" ht="25.5">
      <c r="A18" s="60" t="s">
        <v>103</v>
      </c>
      <c r="B18" s="70" t="s">
        <v>39</v>
      </c>
      <c r="C18" s="64" t="s">
        <v>104</v>
      </c>
      <c r="D18" s="58">
        <v>547400</v>
      </c>
      <c r="E18" s="63">
        <v>547400</v>
      </c>
      <c r="F18" s="63">
        <v>392900</v>
      </c>
      <c r="G18" s="63">
        <v>52600</v>
      </c>
      <c r="H18" s="169"/>
      <c r="I18" s="58"/>
      <c r="J18" s="63"/>
      <c r="K18" s="63"/>
      <c r="L18" s="63"/>
      <c r="M18" s="63"/>
      <c r="N18" s="63"/>
      <c r="O18" s="169"/>
      <c r="P18" s="58">
        <f t="shared" si="0"/>
        <v>547400</v>
      </c>
      <c r="Q18" s="41"/>
    </row>
    <row r="19" spans="1:17" s="40" customFormat="1" ht="15.75">
      <c r="A19" s="60" t="s">
        <v>33</v>
      </c>
      <c r="B19" s="70" t="s">
        <v>48</v>
      </c>
      <c r="C19" s="62" t="s">
        <v>34</v>
      </c>
      <c r="D19" s="58">
        <v>65000</v>
      </c>
      <c r="E19" s="63">
        <v>65000</v>
      </c>
      <c r="F19" s="63">
        <v>51000</v>
      </c>
      <c r="G19" s="63"/>
      <c r="H19" s="169">
        <v>0</v>
      </c>
      <c r="I19" s="58"/>
      <c r="J19" s="63"/>
      <c r="K19" s="63">
        <v>0</v>
      </c>
      <c r="L19" s="63">
        <v>0</v>
      </c>
      <c r="M19" s="63">
        <v>0</v>
      </c>
      <c r="N19" s="63">
        <v>0</v>
      </c>
      <c r="O19" s="169">
        <v>0</v>
      </c>
      <c r="P19" s="58">
        <f t="shared" si="0"/>
        <v>65000</v>
      </c>
      <c r="Q19" s="41">
        <v>1</v>
      </c>
    </row>
    <row r="20" spans="1:17" s="40" customFormat="1" ht="38.25">
      <c r="A20" s="77" t="s">
        <v>165</v>
      </c>
      <c r="B20" s="70" t="s">
        <v>39</v>
      </c>
      <c r="C20" s="64" t="s">
        <v>106</v>
      </c>
      <c r="D20" s="58">
        <v>5500</v>
      </c>
      <c r="E20" s="63">
        <v>5500</v>
      </c>
      <c r="F20" s="63"/>
      <c r="G20" s="63"/>
      <c r="H20" s="169"/>
      <c r="I20" s="58"/>
      <c r="J20" s="63"/>
      <c r="K20" s="63"/>
      <c r="L20" s="63"/>
      <c r="M20" s="63"/>
      <c r="N20" s="63"/>
      <c r="O20" s="169"/>
      <c r="P20" s="58">
        <f t="shared" si="0"/>
        <v>5500</v>
      </c>
      <c r="Q20" s="41"/>
    </row>
    <row r="21" spans="1:17" ht="15.75">
      <c r="A21" s="50" t="s">
        <v>81</v>
      </c>
      <c r="B21" s="78" t="s">
        <v>46</v>
      </c>
      <c r="C21" s="57" t="s">
        <v>15</v>
      </c>
      <c r="D21" s="58">
        <v>33711760</v>
      </c>
      <c r="E21" s="59">
        <f>SUM(E22:E51)</f>
        <v>33711760</v>
      </c>
      <c r="F21" s="59"/>
      <c r="G21" s="59"/>
      <c r="H21" s="59">
        <v>0</v>
      </c>
      <c r="I21" s="58"/>
      <c r="J21" s="59"/>
      <c r="K21" s="59">
        <v>0</v>
      </c>
      <c r="L21" s="59">
        <v>0</v>
      </c>
      <c r="M21" s="59"/>
      <c r="N21" s="59"/>
      <c r="O21" s="59"/>
      <c r="P21" s="58">
        <f t="shared" si="0"/>
        <v>33711760</v>
      </c>
      <c r="Q21" s="41">
        <v>1</v>
      </c>
    </row>
    <row r="22" spans="1:17" ht="72">
      <c r="A22" s="82" t="s">
        <v>113</v>
      </c>
      <c r="B22" s="81" t="s">
        <v>7</v>
      </c>
      <c r="C22" s="53" t="s">
        <v>121</v>
      </c>
      <c r="D22" s="58">
        <v>2912000</v>
      </c>
      <c r="E22" s="63">
        <v>2912000</v>
      </c>
      <c r="F22" s="66"/>
      <c r="G22" s="66"/>
      <c r="H22" s="66"/>
      <c r="I22" s="58"/>
      <c r="J22" s="66"/>
      <c r="K22" s="66"/>
      <c r="L22" s="66"/>
      <c r="M22" s="66"/>
      <c r="N22" s="66"/>
      <c r="O22" s="66"/>
      <c r="P22" s="58">
        <f t="shared" si="0"/>
        <v>2912000</v>
      </c>
      <c r="Q22" s="41"/>
    </row>
    <row r="23" spans="1:17" ht="72">
      <c r="A23" s="82" t="s">
        <v>114</v>
      </c>
      <c r="B23" s="81" t="s">
        <v>7</v>
      </c>
      <c r="C23" s="53" t="s">
        <v>122</v>
      </c>
      <c r="D23" s="58">
        <v>62000</v>
      </c>
      <c r="E23" s="63">
        <v>62000</v>
      </c>
      <c r="F23" s="66"/>
      <c r="G23" s="66"/>
      <c r="H23" s="66"/>
      <c r="I23" s="58"/>
      <c r="J23" s="66"/>
      <c r="K23" s="66"/>
      <c r="L23" s="66"/>
      <c r="M23" s="66"/>
      <c r="N23" s="66"/>
      <c r="O23" s="66"/>
      <c r="P23" s="58">
        <f t="shared" si="0"/>
        <v>62000</v>
      </c>
      <c r="Q23" s="41"/>
    </row>
    <row r="24" spans="1:17" ht="60" hidden="1">
      <c r="A24" s="82" t="s">
        <v>115</v>
      </c>
      <c r="B24" s="81" t="s">
        <v>7</v>
      </c>
      <c r="C24" s="53" t="s">
        <v>123</v>
      </c>
      <c r="D24" s="58"/>
      <c r="E24" s="63"/>
      <c r="F24" s="66"/>
      <c r="G24" s="66"/>
      <c r="H24" s="66"/>
      <c r="I24" s="58"/>
      <c r="J24" s="66"/>
      <c r="K24" s="66"/>
      <c r="L24" s="66"/>
      <c r="M24" s="66"/>
      <c r="N24" s="66"/>
      <c r="O24" s="66"/>
      <c r="P24" s="58">
        <f t="shared" si="0"/>
        <v>0</v>
      </c>
      <c r="Q24" s="41"/>
    </row>
    <row r="25" spans="1:17" ht="72">
      <c r="A25" s="82" t="s">
        <v>116</v>
      </c>
      <c r="B25" s="81" t="s">
        <v>7</v>
      </c>
      <c r="C25" s="53" t="s">
        <v>124</v>
      </c>
      <c r="D25" s="58">
        <v>468000</v>
      </c>
      <c r="E25" s="63">
        <v>468000</v>
      </c>
      <c r="F25" s="66"/>
      <c r="G25" s="66"/>
      <c r="H25" s="66"/>
      <c r="I25" s="58"/>
      <c r="J25" s="66"/>
      <c r="K25" s="66"/>
      <c r="L25" s="66"/>
      <c r="M25" s="66"/>
      <c r="N25" s="66"/>
      <c r="O25" s="66"/>
      <c r="P25" s="58">
        <f t="shared" si="0"/>
        <v>468000</v>
      </c>
      <c r="Q25" s="41"/>
    </row>
    <row r="26" spans="1:17" ht="72">
      <c r="A26" s="82" t="s">
        <v>117</v>
      </c>
      <c r="B26" s="81" t="s">
        <v>7</v>
      </c>
      <c r="C26" s="53" t="s">
        <v>125</v>
      </c>
      <c r="D26" s="58">
        <v>4000</v>
      </c>
      <c r="E26" s="63">
        <v>4000</v>
      </c>
      <c r="F26" s="66"/>
      <c r="G26" s="66"/>
      <c r="H26" s="66"/>
      <c r="I26" s="58"/>
      <c r="J26" s="66"/>
      <c r="K26" s="66"/>
      <c r="L26" s="66"/>
      <c r="M26" s="66"/>
      <c r="N26" s="66"/>
      <c r="O26" s="66"/>
      <c r="P26" s="58">
        <f t="shared" si="0"/>
        <v>4000</v>
      </c>
      <c r="Q26" s="41"/>
    </row>
    <row r="27" spans="1:17" ht="60">
      <c r="A27" s="82" t="s">
        <v>118</v>
      </c>
      <c r="B27" s="81" t="s">
        <v>168</v>
      </c>
      <c r="C27" s="53" t="s">
        <v>126</v>
      </c>
      <c r="D27" s="58">
        <v>260000</v>
      </c>
      <c r="E27" s="63">
        <v>260000</v>
      </c>
      <c r="F27" s="66"/>
      <c r="G27" s="66"/>
      <c r="H27" s="66"/>
      <c r="I27" s="58"/>
      <c r="J27" s="66"/>
      <c r="K27" s="66"/>
      <c r="L27" s="66"/>
      <c r="M27" s="66"/>
      <c r="N27" s="66"/>
      <c r="O27" s="66"/>
      <c r="P27" s="58">
        <f t="shared" si="0"/>
        <v>260000</v>
      </c>
      <c r="Q27" s="41"/>
    </row>
    <row r="28" spans="1:17" ht="60">
      <c r="A28" s="82" t="s">
        <v>119</v>
      </c>
      <c r="B28" s="81" t="s">
        <v>168</v>
      </c>
      <c r="C28" s="53" t="s">
        <v>127</v>
      </c>
      <c r="D28" s="58">
        <v>7500</v>
      </c>
      <c r="E28" s="63">
        <v>7500</v>
      </c>
      <c r="F28" s="66"/>
      <c r="G28" s="66"/>
      <c r="H28" s="66"/>
      <c r="I28" s="58"/>
      <c r="J28" s="66"/>
      <c r="K28" s="66"/>
      <c r="L28" s="66"/>
      <c r="M28" s="66"/>
      <c r="N28" s="66"/>
      <c r="O28" s="66"/>
      <c r="P28" s="58">
        <f t="shared" si="0"/>
        <v>7500</v>
      </c>
      <c r="Q28" s="41"/>
    </row>
    <row r="29" spans="1:17" ht="48" customHeight="1" hidden="1">
      <c r="A29" s="82" t="s">
        <v>120</v>
      </c>
      <c r="B29" s="81" t="s">
        <v>168</v>
      </c>
      <c r="C29" s="53" t="s">
        <v>128</v>
      </c>
      <c r="D29" s="58"/>
      <c r="E29" s="63"/>
      <c r="F29" s="66"/>
      <c r="G29" s="66"/>
      <c r="H29" s="66"/>
      <c r="I29" s="58"/>
      <c r="J29" s="66"/>
      <c r="K29" s="66"/>
      <c r="L29" s="66"/>
      <c r="M29" s="66"/>
      <c r="N29" s="66"/>
      <c r="O29" s="66"/>
      <c r="P29" s="58">
        <f t="shared" si="0"/>
        <v>0</v>
      </c>
      <c r="Q29" s="41"/>
    </row>
    <row r="30" spans="1:17" ht="120" customHeight="1" hidden="1">
      <c r="A30" s="143" t="s">
        <v>195</v>
      </c>
      <c r="B30" s="144" t="s">
        <v>168</v>
      </c>
      <c r="C30" s="53" t="s">
        <v>196</v>
      </c>
      <c r="D30" s="58"/>
      <c r="E30" s="63"/>
      <c r="F30" s="66"/>
      <c r="G30" s="66"/>
      <c r="H30" s="66"/>
      <c r="I30" s="58"/>
      <c r="J30" s="66"/>
      <c r="K30" s="66"/>
      <c r="L30" s="66"/>
      <c r="M30" s="66"/>
      <c r="N30" s="66"/>
      <c r="O30" s="66"/>
      <c r="P30" s="58">
        <f t="shared" si="0"/>
        <v>0</v>
      </c>
      <c r="Q30" s="41"/>
    </row>
    <row r="31" spans="1:17" ht="24">
      <c r="A31" s="82" t="s">
        <v>131</v>
      </c>
      <c r="B31" s="81" t="s">
        <v>168</v>
      </c>
      <c r="C31" s="67" t="s">
        <v>144</v>
      </c>
      <c r="D31" s="58">
        <v>8500</v>
      </c>
      <c r="E31" s="63">
        <v>8500</v>
      </c>
      <c r="F31" s="66"/>
      <c r="G31" s="66"/>
      <c r="H31" s="66"/>
      <c r="I31" s="58"/>
      <c r="J31" s="66"/>
      <c r="K31" s="66"/>
      <c r="L31" s="66"/>
      <c r="M31" s="66"/>
      <c r="N31" s="66"/>
      <c r="O31" s="66"/>
      <c r="P31" s="58">
        <f t="shared" si="0"/>
        <v>8500</v>
      </c>
      <c r="Q31" s="41"/>
    </row>
    <row r="32" spans="1:17" ht="15.75" hidden="1">
      <c r="A32" s="82" t="s">
        <v>132</v>
      </c>
      <c r="B32" s="81" t="s">
        <v>168</v>
      </c>
      <c r="C32" s="67" t="s">
        <v>145</v>
      </c>
      <c r="D32" s="58"/>
      <c r="E32" s="63"/>
      <c r="F32" s="66"/>
      <c r="G32" s="66"/>
      <c r="H32" s="66"/>
      <c r="I32" s="58"/>
      <c r="J32" s="66"/>
      <c r="K32" s="66"/>
      <c r="L32" s="66"/>
      <c r="M32" s="66"/>
      <c r="N32" s="66"/>
      <c r="O32" s="66"/>
      <c r="P32" s="58">
        <f t="shared" si="0"/>
        <v>0</v>
      </c>
      <c r="Q32" s="41"/>
    </row>
    <row r="33" spans="1:17" ht="84">
      <c r="A33" s="82" t="s">
        <v>133</v>
      </c>
      <c r="B33" s="81" t="s">
        <v>168</v>
      </c>
      <c r="C33" s="67" t="s">
        <v>170</v>
      </c>
      <c r="D33" s="58">
        <v>184000</v>
      </c>
      <c r="E33" s="63">
        <v>184000</v>
      </c>
      <c r="F33" s="66"/>
      <c r="G33" s="66"/>
      <c r="H33" s="66"/>
      <c r="I33" s="58"/>
      <c r="J33" s="66"/>
      <c r="K33" s="66"/>
      <c r="L33" s="66"/>
      <c r="M33" s="66"/>
      <c r="N33" s="66"/>
      <c r="O33" s="66"/>
      <c r="P33" s="58">
        <f t="shared" si="0"/>
        <v>184000</v>
      </c>
      <c r="Q33" s="41"/>
    </row>
    <row r="34" spans="1:17" ht="89.25" customHeight="1">
      <c r="A34" s="82" t="s">
        <v>134</v>
      </c>
      <c r="B34" s="81" t="s">
        <v>168</v>
      </c>
      <c r="C34" s="67" t="s">
        <v>169</v>
      </c>
      <c r="D34" s="58">
        <v>11500</v>
      </c>
      <c r="E34" s="63">
        <v>11500</v>
      </c>
      <c r="F34" s="66"/>
      <c r="G34" s="66"/>
      <c r="H34" s="66"/>
      <c r="I34" s="58"/>
      <c r="J34" s="66"/>
      <c r="K34" s="66"/>
      <c r="L34" s="66"/>
      <c r="M34" s="66"/>
      <c r="N34" s="66"/>
      <c r="O34" s="66"/>
      <c r="P34" s="58">
        <f t="shared" si="0"/>
        <v>11500</v>
      </c>
      <c r="Q34" s="41"/>
    </row>
    <row r="35" spans="1:17" ht="15.75">
      <c r="A35" s="82" t="s">
        <v>135</v>
      </c>
      <c r="B35" s="81" t="s">
        <v>9</v>
      </c>
      <c r="C35" s="67" t="s">
        <v>146</v>
      </c>
      <c r="D35" s="58">
        <v>86000</v>
      </c>
      <c r="E35" s="63">
        <v>86000</v>
      </c>
      <c r="F35" s="66"/>
      <c r="G35" s="66"/>
      <c r="H35" s="66"/>
      <c r="I35" s="58"/>
      <c r="J35" s="66"/>
      <c r="K35" s="66"/>
      <c r="L35" s="66"/>
      <c r="M35" s="66"/>
      <c r="N35" s="66"/>
      <c r="O35" s="66"/>
      <c r="P35" s="58">
        <f t="shared" si="0"/>
        <v>86000</v>
      </c>
      <c r="Q35" s="41"/>
    </row>
    <row r="36" spans="1:17" ht="15.75">
      <c r="A36" s="82" t="s">
        <v>136</v>
      </c>
      <c r="B36" s="81" t="s">
        <v>9</v>
      </c>
      <c r="C36" s="67" t="s">
        <v>147</v>
      </c>
      <c r="D36" s="58">
        <v>78000</v>
      </c>
      <c r="E36" s="63">
        <v>78000</v>
      </c>
      <c r="F36" s="66"/>
      <c r="G36" s="66"/>
      <c r="H36" s="66"/>
      <c r="I36" s="58"/>
      <c r="J36" s="66"/>
      <c r="K36" s="66"/>
      <c r="L36" s="66"/>
      <c r="M36" s="66"/>
      <c r="N36" s="66"/>
      <c r="O36" s="66"/>
      <c r="P36" s="58">
        <f t="shared" si="0"/>
        <v>78000</v>
      </c>
      <c r="Q36" s="41"/>
    </row>
    <row r="37" spans="1:17" ht="15.75">
      <c r="A37" s="82" t="s">
        <v>137</v>
      </c>
      <c r="B37" s="81" t="s">
        <v>9</v>
      </c>
      <c r="C37" s="67" t="s">
        <v>148</v>
      </c>
      <c r="D37" s="58">
        <v>5224000</v>
      </c>
      <c r="E37" s="63">
        <v>5224000</v>
      </c>
      <c r="F37" s="66"/>
      <c r="G37" s="66"/>
      <c r="H37" s="66"/>
      <c r="I37" s="58"/>
      <c r="J37" s="66"/>
      <c r="K37" s="66"/>
      <c r="L37" s="66"/>
      <c r="M37" s="66"/>
      <c r="N37" s="66"/>
      <c r="O37" s="66"/>
      <c r="P37" s="58">
        <f t="shared" si="0"/>
        <v>5224000</v>
      </c>
      <c r="Q37" s="41"/>
    </row>
    <row r="38" spans="1:17" ht="24">
      <c r="A38" s="82" t="s">
        <v>138</v>
      </c>
      <c r="B38" s="81" t="s">
        <v>9</v>
      </c>
      <c r="C38" s="67" t="s">
        <v>149</v>
      </c>
      <c r="D38" s="58">
        <v>590000</v>
      </c>
      <c r="E38" s="63">
        <v>590000</v>
      </c>
      <c r="F38" s="66"/>
      <c r="G38" s="66"/>
      <c r="H38" s="66"/>
      <c r="I38" s="58"/>
      <c r="J38" s="66"/>
      <c r="K38" s="66"/>
      <c r="L38" s="66"/>
      <c r="M38" s="66"/>
      <c r="N38" s="66"/>
      <c r="O38" s="66"/>
      <c r="P38" s="58">
        <f t="shared" si="0"/>
        <v>590000</v>
      </c>
      <c r="Q38" s="41"/>
    </row>
    <row r="39" spans="1:17" ht="15.75">
      <c r="A39" s="82" t="s">
        <v>139</v>
      </c>
      <c r="B39" s="81" t="s">
        <v>9</v>
      </c>
      <c r="C39" s="67" t="s">
        <v>150</v>
      </c>
      <c r="D39" s="58">
        <v>1140000</v>
      </c>
      <c r="E39" s="63">
        <v>1140000</v>
      </c>
      <c r="F39" s="66"/>
      <c r="G39" s="66"/>
      <c r="H39" s="66"/>
      <c r="I39" s="58"/>
      <c r="J39" s="66"/>
      <c r="K39" s="66"/>
      <c r="L39" s="66"/>
      <c r="M39" s="66"/>
      <c r="N39" s="66"/>
      <c r="O39" s="66"/>
      <c r="P39" s="58">
        <f t="shared" si="0"/>
        <v>1140000</v>
      </c>
      <c r="Q39" s="41"/>
    </row>
    <row r="40" spans="1:17" ht="15.75">
      <c r="A40" s="82" t="s">
        <v>140</v>
      </c>
      <c r="B40" s="81" t="s">
        <v>9</v>
      </c>
      <c r="C40" s="67" t="s">
        <v>151</v>
      </c>
      <c r="D40" s="58">
        <v>156000</v>
      </c>
      <c r="E40" s="63">
        <v>156000</v>
      </c>
      <c r="F40" s="66"/>
      <c r="G40" s="66"/>
      <c r="H40" s="66"/>
      <c r="I40" s="58"/>
      <c r="J40" s="66"/>
      <c r="K40" s="66"/>
      <c r="L40" s="66"/>
      <c r="M40" s="66"/>
      <c r="N40" s="66"/>
      <c r="O40" s="66"/>
      <c r="P40" s="58">
        <f t="shared" si="0"/>
        <v>156000</v>
      </c>
      <c r="Q40" s="41"/>
    </row>
    <row r="41" spans="1:17" ht="23.25" customHeight="1">
      <c r="A41" s="82" t="s">
        <v>141</v>
      </c>
      <c r="B41" s="81" t="s">
        <v>9</v>
      </c>
      <c r="C41" s="67" t="s">
        <v>152</v>
      </c>
      <c r="D41" s="58">
        <v>2360000</v>
      </c>
      <c r="E41" s="63">
        <v>2360000</v>
      </c>
      <c r="F41" s="66"/>
      <c r="G41" s="66"/>
      <c r="H41" s="66"/>
      <c r="I41" s="58"/>
      <c r="J41" s="66"/>
      <c r="K41" s="66"/>
      <c r="L41" s="66"/>
      <c r="M41" s="66"/>
      <c r="N41" s="66"/>
      <c r="O41" s="66"/>
      <c r="P41" s="58">
        <f t="shared" si="0"/>
        <v>2360000</v>
      </c>
      <c r="Q41" s="41"/>
    </row>
    <row r="42" spans="1:17" ht="24">
      <c r="A42" s="82" t="s">
        <v>142</v>
      </c>
      <c r="B42" s="81" t="s">
        <v>6</v>
      </c>
      <c r="C42" s="67" t="s">
        <v>153</v>
      </c>
      <c r="D42" s="58">
        <v>16306300</v>
      </c>
      <c r="E42" s="63">
        <v>16306300</v>
      </c>
      <c r="F42" s="66"/>
      <c r="G42" s="66"/>
      <c r="H42" s="66"/>
      <c r="I42" s="58"/>
      <c r="J42" s="66"/>
      <c r="K42" s="66"/>
      <c r="L42" s="66"/>
      <c r="M42" s="66"/>
      <c r="N42" s="66"/>
      <c r="O42" s="66"/>
      <c r="P42" s="58">
        <f t="shared" si="0"/>
        <v>16306300</v>
      </c>
      <c r="Q42" s="41"/>
    </row>
    <row r="43" spans="1:17" ht="36">
      <c r="A43" s="82" t="s">
        <v>143</v>
      </c>
      <c r="B43" s="81" t="s">
        <v>6</v>
      </c>
      <c r="C43" s="67" t="s">
        <v>154</v>
      </c>
      <c r="D43" s="58">
        <v>548200</v>
      </c>
      <c r="E43" s="63">
        <v>548200</v>
      </c>
      <c r="F43" s="66"/>
      <c r="G43" s="66"/>
      <c r="H43" s="66"/>
      <c r="I43" s="58"/>
      <c r="J43" s="66"/>
      <c r="K43" s="66"/>
      <c r="L43" s="66"/>
      <c r="M43" s="66"/>
      <c r="N43" s="66"/>
      <c r="O43" s="66"/>
      <c r="P43" s="58">
        <f t="shared" si="0"/>
        <v>548200</v>
      </c>
      <c r="Q43" s="41"/>
    </row>
    <row r="44" spans="1:17" ht="16.5" customHeight="1">
      <c r="A44" s="83" t="s">
        <v>82</v>
      </c>
      <c r="B44" s="70" t="s">
        <v>49</v>
      </c>
      <c r="C44" s="62" t="s">
        <v>83</v>
      </c>
      <c r="D44" s="58">
        <v>471060</v>
      </c>
      <c r="E44" s="63">
        <v>471060</v>
      </c>
      <c r="F44" s="63">
        <v>0</v>
      </c>
      <c r="G44" s="63">
        <v>0</v>
      </c>
      <c r="H44" s="63">
        <v>0</v>
      </c>
      <c r="I44" s="58">
        <v>0</v>
      </c>
      <c r="J44" s="63">
        <v>0</v>
      </c>
      <c r="K44" s="63">
        <v>0</v>
      </c>
      <c r="L44" s="63">
        <v>0</v>
      </c>
      <c r="M44" s="63">
        <v>0</v>
      </c>
      <c r="N44" s="63">
        <v>0</v>
      </c>
      <c r="O44" s="63">
        <v>0</v>
      </c>
      <c r="P44" s="58">
        <f t="shared" si="0"/>
        <v>471060</v>
      </c>
      <c r="Q44" s="41">
        <v>1</v>
      </c>
    </row>
    <row r="45" spans="1:17" ht="22.5" customHeight="1">
      <c r="A45" s="84" t="s">
        <v>158</v>
      </c>
      <c r="B45" s="70" t="s">
        <v>8</v>
      </c>
      <c r="C45" s="67" t="s">
        <v>156</v>
      </c>
      <c r="D45" s="58">
        <v>410000</v>
      </c>
      <c r="E45" s="63">
        <v>410000</v>
      </c>
      <c r="F45" s="63"/>
      <c r="G45" s="63"/>
      <c r="H45" s="63"/>
      <c r="I45" s="58"/>
      <c r="J45" s="63"/>
      <c r="K45" s="63"/>
      <c r="L45" s="63"/>
      <c r="M45" s="63"/>
      <c r="N45" s="63"/>
      <c r="O45" s="63"/>
      <c r="P45" s="58">
        <f t="shared" si="0"/>
        <v>410000</v>
      </c>
      <c r="Q45" s="41"/>
    </row>
    <row r="46" spans="1:17" ht="23.25" customHeight="1">
      <c r="A46" s="82" t="s">
        <v>155</v>
      </c>
      <c r="B46" s="70" t="s">
        <v>7</v>
      </c>
      <c r="C46" s="67" t="s">
        <v>157</v>
      </c>
      <c r="D46" s="58">
        <v>6200</v>
      </c>
      <c r="E46" s="63">
        <v>6200</v>
      </c>
      <c r="F46" s="63"/>
      <c r="G46" s="63"/>
      <c r="H46" s="63"/>
      <c r="I46" s="58"/>
      <c r="J46" s="63"/>
      <c r="K46" s="63"/>
      <c r="L46" s="63"/>
      <c r="M46" s="63"/>
      <c r="N46" s="63"/>
      <c r="O46" s="63"/>
      <c r="P46" s="58">
        <f t="shared" si="0"/>
        <v>6200</v>
      </c>
      <c r="Q46" s="41"/>
    </row>
    <row r="47" spans="1:17" ht="15.75">
      <c r="A47" s="83" t="s">
        <v>84</v>
      </c>
      <c r="B47" s="70" t="s">
        <v>51</v>
      </c>
      <c r="C47" s="62" t="s">
        <v>85</v>
      </c>
      <c r="D47" s="58">
        <v>13500</v>
      </c>
      <c r="E47" s="63">
        <v>13500</v>
      </c>
      <c r="F47" s="63"/>
      <c r="G47" s="63">
        <v>0</v>
      </c>
      <c r="H47" s="63">
        <v>0</v>
      </c>
      <c r="I47" s="58">
        <v>0</v>
      </c>
      <c r="J47" s="63">
        <v>0</v>
      </c>
      <c r="K47" s="63">
        <v>0</v>
      </c>
      <c r="L47" s="63">
        <v>0</v>
      </c>
      <c r="M47" s="63">
        <v>0</v>
      </c>
      <c r="N47" s="63">
        <v>0</v>
      </c>
      <c r="O47" s="63">
        <v>0</v>
      </c>
      <c r="P47" s="58">
        <f t="shared" si="0"/>
        <v>13500</v>
      </c>
      <c r="Q47" s="41">
        <v>0</v>
      </c>
    </row>
    <row r="48" spans="1:17" ht="25.5">
      <c r="A48" s="83" t="s">
        <v>86</v>
      </c>
      <c r="B48" s="70" t="s">
        <v>51</v>
      </c>
      <c r="C48" s="62" t="s">
        <v>87</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1" t="s">
        <v>203</v>
      </c>
      <c r="B49" s="161" t="s">
        <v>9</v>
      </c>
      <c r="C49" s="162" t="s">
        <v>204</v>
      </c>
      <c r="D49" s="58">
        <v>20000</v>
      </c>
      <c r="E49" s="171">
        <v>20000</v>
      </c>
      <c r="F49" s="63"/>
      <c r="G49" s="63"/>
      <c r="H49" s="63"/>
      <c r="I49" s="58"/>
      <c r="J49" s="63"/>
      <c r="K49" s="63"/>
      <c r="L49" s="63"/>
      <c r="M49" s="63"/>
      <c r="N49" s="63"/>
      <c r="O49" s="63"/>
      <c r="P49" s="58">
        <f t="shared" si="0"/>
        <v>20000</v>
      </c>
      <c r="Q49" s="41"/>
    </row>
    <row r="50" spans="1:17" ht="63.75">
      <c r="A50" s="83" t="s">
        <v>107</v>
      </c>
      <c r="B50" s="70" t="s">
        <v>50</v>
      </c>
      <c r="C50" s="64" t="s">
        <v>108</v>
      </c>
      <c r="D50" s="58">
        <v>150000</v>
      </c>
      <c r="E50" s="63">
        <v>150000</v>
      </c>
      <c r="F50" s="63"/>
      <c r="G50" s="63"/>
      <c r="H50" s="63">
        <v>0</v>
      </c>
      <c r="I50" s="58"/>
      <c r="J50" s="63">
        <v>0</v>
      </c>
      <c r="K50" s="63">
        <v>0</v>
      </c>
      <c r="L50" s="63">
        <v>0</v>
      </c>
      <c r="M50" s="63"/>
      <c r="N50" s="63"/>
      <c r="O50" s="63"/>
      <c r="P50" s="58">
        <f t="shared" si="0"/>
        <v>150000</v>
      </c>
      <c r="Q50" s="41">
        <v>1</v>
      </c>
    </row>
    <row r="51" spans="1:17" ht="24">
      <c r="A51" s="82" t="s">
        <v>159</v>
      </c>
      <c r="B51" s="70" t="s">
        <v>8</v>
      </c>
      <c r="C51" s="67" t="s">
        <v>160</v>
      </c>
      <c r="D51" s="58">
        <v>2220000</v>
      </c>
      <c r="E51" s="63">
        <v>2220000</v>
      </c>
      <c r="F51" s="63"/>
      <c r="G51" s="63"/>
      <c r="H51" s="63"/>
      <c r="I51" s="58"/>
      <c r="J51" s="63"/>
      <c r="K51" s="63"/>
      <c r="L51" s="63"/>
      <c r="M51" s="63"/>
      <c r="N51" s="63"/>
      <c r="O51" s="63"/>
      <c r="P51" s="58">
        <f t="shared" si="0"/>
        <v>2220000</v>
      </c>
      <c r="Q51" s="41"/>
    </row>
    <row r="52" spans="1:17" ht="15.75">
      <c r="A52" s="50">
        <v>100000</v>
      </c>
      <c r="B52" s="79"/>
      <c r="C52" s="68" t="s">
        <v>109</v>
      </c>
      <c r="D52" s="58">
        <v>1355000</v>
      </c>
      <c r="E52" s="59">
        <v>1355000</v>
      </c>
      <c r="F52" s="59">
        <v>324000</v>
      </c>
      <c r="G52" s="59">
        <v>76401</v>
      </c>
      <c r="H52" s="59"/>
      <c r="I52" s="58">
        <v>10600</v>
      </c>
      <c r="J52" s="59"/>
      <c r="K52" s="59"/>
      <c r="L52" s="59"/>
      <c r="M52" s="59">
        <v>10600</v>
      </c>
      <c r="N52" s="59">
        <v>10600</v>
      </c>
      <c r="O52" s="59"/>
      <c r="P52" s="58">
        <f t="shared" si="0"/>
        <v>1365600</v>
      </c>
      <c r="Q52" s="41"/>
    </row>
    <row r="53" spans="1:17" ht="25.5" hidden="1">
      <c r="A53" s="60">
        <v>100102</v>
      </c>
      <c r="B53" s="70" t="s">
        <v>171</v>
      </c>
      <c r="C53" s="69" t="s">
        <v>111</v>
      </c>
      <c r="D53" s="58"/>
      <c r="E53" s="63"/>
      <c r="F53" s="63"/>
      <c r="G53" s="63"/>
      <c r="H53" s="63"/>
      <c r="I53" s="58"/>
      <c r="J53" s="63"/>
      <c r="K53" s="63"/>
      <c r="L53" s="63"/>
      <c r="M53" s="63"/>
      <c r="N53" s="63"/>
      <c r="O53" s="63"/>
      <c r="P53" s="58">
        <f t="shared" si="0"/>
        <v>0</v>
      </c>
      <c r="Q53" s="41"/>
    </row>
    <row r="54" spans="1:17" ht="15.75">
      <c r="A54" s="60">
        <v>100203</v>
      </c>
      <c r="B54" s="70" t="s">
        <v>172</v>
      </c>
      <c r="C54" s="64" t="s">
        <v>110</v>
      </c>
      <c r="D54" s="58">
        <v>1355000</v>
      </c>
      <c r="E54" s="63">
        <v>1355000</v>
      </c>
      <c r="F54" s="63">
        <v>324000</v>
      </c>
      <c r="G54" s="63">
        <v>76401</v>
      </c>
      <c r="H54" s="63"/>
      <c r="I54" s="58">
        <v>10600</v>
      </c>
      <c r="J54" s="63"/>
      <c r="K54" s="63"/>
      <c r="L54" s="63"/>
      <c r="M54" s="63">
        <v>10600</v>
      </c>
      <c r="N54" s="63">
        <v>10600</v>
      </c>
      <c r="O54" s="63"/>
      <c r="P54" s="58">
        <f t="shared" si="0"/>
        <v>1365600</v>
      </c>
      <c r="Q54" s="41"/>
    </row>
    <row r="55" spans="1:17" ht="15.75">
      <c r="A55" s="50" t="s">
        <v>89</v>
      </c>
      <c r="B55" s="79" t="s">
        <v>46</v>
      </c>
      <c r="C55" s="57" t="s">
        <v>71</v>
      </c>
      <c r="D55" s="58">
        <v>1650760</v>
      </c>
      <c r="E55" s="59">
        <f>SUM(E56:E59)</f>
        <v>1650760</v>
      </c>
      <c r="F55" s="59">
        <v>1173207</v>
      </c>
      <c r="G55" s="59">
        <v>159300</v>
      </c>
      <c r="H55" s="59"/>
      <c r="I55" s="58">
        <v>111107</v>
      </c>
      <c r="J55" s="59">
        <v>42407</v>
      </c>
      <c r="K55" s="59">
        <v>27700</v>
      </c>
      <c r="L55" s="59"/>
      <c r="M55" s="59">
        <v>41000</v>
      </c>
      <c r="N55" s="59">
        <v>31000</v>
      </c>
      <c r="O55" s="59"/>
      <c r="P55" s="58">
        <f>D55+I55</f>
        <v>1761867</v>
      </c>
      <c r="Q55" s="41">
        <v>0</v>
      </c>
    </row>
    <row r="56" spans="1:17" ht="25.5">
      <c r="A56" s="83">
        <v>110103</v>
      </c>
      <c r="B56" s="81" t="s">
        <v>181</v>
      </c>
      <c r="C56" s="62" t="s">
        <v>182</v>
      </c>
      <c r="D56" s="58">
        <v>50000</v>
      </c>
      <c r="E56" s="63">
        <v>50000</v>
      </c>
      <c r="F56" s="66"/>
      <c r="G56" s="66"/>
      <c r="H56" s="66"/>
      <c r="I56" s="66"/>
      <c r="J56" s="66"/>
      <c r="K56" s="66"/>
      <c r="L56" s="66"/>
      <c r="M56" s="66"/>
      <c r="N56" s="66"/>
      <c r="O56" s="66"/>
      <c r="P56" s="58">
        <v>30000</v>
      </c>
      <c r="Q56" s="41"/>
    </row>
    <row r="57" spans="1:17" ht="15.75">
      <c r="A57" s="60" t="s">
        <v>90</v>
      </c>
      <c r="B57" s="70" t="s">
        <v>12</v>
      </c>
      <c r="C57" s="62" t="s">
        <v>91</v>
      </c>
      <c r="D57" s="58">
        <v>468060</v>
      </c>
      <c r="E57" s="63">
        <v>468060</v>
      </c>
      <c r="F57" s="63">
        <v>314907</v>
      </c>
      <c r="G57" s="63">
        <v>66400</v>
      </c>
      <c r="H57" s="63">
        <v>0</v>
      </c>
      <c r="I57" s="58">
        <v>31000</v>
      </c>
      <c r="J57" s="63"/>
      <c r="K57" s="63"/>
      <c r="L57" s="63"/>
      <c r="M57" s="63">
        <v>31000</v>
      </c>
      <c r="N57" s="63">
        <v>31000</v>
      </c>
      <c r="O57" s="63"/>
      <c r="P57" s="58">
        <f t="shared" si="0"/>
        <v>499060</v>
      </c>
      <c r="Q57" s="41">
        <v>1</v>
      </c>
    </row>
    <row r="58" spans="1:17" ht="15.75">
      <c r="A58" s="60">
        <v>110205</v>
      </c>
      <c r="B58" s="70" t="s">
        <v>38</v>
      </c>
      <c r="C58" s="64" t="s">
        <v>112</v>
      </c>
      <c r="D58" s="58">
        <v>997000</v>
      </c>
      <c r="E58" s="63">
        <v>997000</v>
      </c>
      <c r="F58" s="63">
        <v>778300</v>
      </c>
      <c r="G58" s="63">
        <v>79900</v>
      </c>
      <c r="H58" s="63"/>
      <c r="I58" s="58">
        <v>80107</v>
      </c>
      <c r="J58" s="63">
        <v>42407</v>
      </c>
      <c r="K58" s="63">
        <v>27700</v>
      </c>
      <c r="L58" s="63"/>
      <c r="M58" s="63">
        <v>10000</v>
      </c>
      <c r="N58" s="63">
        <v>0</v>
      </c>
      <c r="O58" s="63">
        <v>0</v>
      </c>
      <c r="P58" s="58">
        <f t="shared" si="0"/>
        <v>1077107</v>
      </c>
      <c r="Q58" s="41">
        <v>0</v>
      </c>
    </row>
    <row r="59" spans="1:17" ht="15.75">
      <c r="A59" s="60" t="s">
        <v>92</v>
      </c>
      <c r="B59" s="70" t="s">
        <v>52</v>
      </c>
      <c r="C59" s="62" t="s">
        <v>93</v>
      </c>
      <c r="D59" s="58">
        <v>135700</v>
      </c>
      <c r="E59" s="63">
        <v>135700</v>
      </c>
      <c r="F59" s="63">
        <v>80000</v>
      </c>
      <c r="G59" s="63">
        <v>13000</v>
      </c>
      <c r="H59" s="63">
        <v>0</v>
      </c>
      <c r="I59" s="58"/>
      <c r="J59" s="63"/>
      <c r="K59" s="63"/>
      <c r="L59" s="63"/>
      <c r="M59" s="63"/>
      <c r="N59" s="63"/>
      <c r="O59" s="63"/>
      <c r="P59" s="58">
        <f t="shared" si="0"/>
        <v>135700</v>
      </c>
      <c r="Q59" s="41">
        <v>1</v>
      </c>
    </row>
    <row r="60" spans="1:17" ht="15.75">
      <c r="A60" s="50" t="s">
        <v>94</v>
      </c>
      <c r="B60" s="79" t="s">
        <v>46</v>
      </c>
      <c r="C60" s="57" t="s">
        <v>41</v>
      </c>
      <c r="D60" s="58">
        <v>987600</v>
      </c>
      <c r="E60" s="59">
        <f>E61+E62</f>
        <v>987600</v>
      </c>
      <c r="F60" s="59">
        <v>573800</v>
      </c>
      <c r="G60" s="59">
        <v>214000</v>
      </c>
      <c r="H60" s="59">
        <v>0</v>
      </c>
      <c r="I60" s="58"/>
      <c r="J60" s="59"/>
      <c r="K60" s="59">
        <v>0</v>
      </c>
      <c r="L60" s="59"/>
      <c r="M60" s="59"/>
      <c r="N60" s="59"/>
      <c r="O60" s="59">
        <v>0</v>
      </c>
      <c r="P60" s="58">
        <f t="shared" si="0"/>
        <v>987600</v>
      </c>
      <c r="Q60" s="41">
        <v>0</v>
      </c>
    </row>
    <row r="61" spans="1:17" ht="25.5">
      <c r="A61" s="60" t="s">
        <v>95</v>
      </c>
      <c r="B61" s="70" t="s">
        <v>53</v>
      </c>
      <c r="C61" s="62" t="s">
        <v>96</v>
      </c>
      <c r="D61" s="58">
        <v>35000</v>
      </c>
      <c r="E61" s="63">
        <v>35000</v>
      </c>
      <c r="F61" s="63">
        <v>0</v>
      </c>
      <c r="G61" s="63">
        <v>0</v>
      </c>
      <c r="H61" s="63">
        <v>0</v>
      </c>
      <c r="I61" s="58">
        <v>0</v>
      </c>
      <c r="J61" s="63">
        <v>0</v>
      </c>
      <c r="K61" s="63">
        <v>0</v>
      </c>
      <c r="L61" s="63">
        <v>0</v>
      </c>
      <c r="M61" s="63">
        <v>0</v>
      </c>
      <c r="N61" s="63">
        <v>0</v>
      </c>
      <c r="O61" s="63">
        <v>0</v>
      </c>
      <c r="P61" s="58">
        <f t="shared" si="0"/>
        <v>35000</v>
      </c>
      <c r="Q61" s="41">
        <v>1</v>
      </c>
    </row>
    <row r="62" spans="1:17" ht="25.5">
      <c r="A62" s="60" t="s">
        <v>97</v>
      </c>
      <c r="B62" s="70" t="s">
        <v>53</v>
      </c>
      <c r="C62" s="62" t="s">
        <v>98</v>
      </c>
      <c r="D62" s="58">
        <v>952600</v>
      </c>
      <c r="E62" s="63">
        <v>952600</v>
      </c>
      <c r="F62" s="63">
        <v>573800</v>
      </c>
      <c r="G62" s="63">
        <v>214000</v>
      </c>
      <c r="H62" s="63">
        <v>0</v>
      </c>
      <c r="I62" s="58"/>
      <c r="J62" s="63"/>
      <c r="K62" s="63">
        <v>0</v>
      </c>
      <c r="L62" s="63"/>
      <c r="M62" s="63"/>
      <c r="N62" s="63"/>
      <c r="O62" s="63">
        <v>0</v>
      </c>
      <c r="P62" s="58">
        <f t="shared" si="0"/>
        <v>952600</v>
      </c>
      <c r="Q62" s="41">
        <v>1</v>
      </c>
    </row>
    <row r="63" spans="1:17" ht="15.75">
      <c r="A63" s="50">
        <v>150000</v>
      </c>
      <c r="B63" s="50"/>
      <c r="C63" s="132" t="s">
        <v>184</v>
      </c>
      <c r="D63" s="58"/>
      <c r="E63" s="59"/>
      <c r="F63" s="59"/>
      <c r="G63" s="59"/>
      <c r="H63" s="59"/>
      <c r="I63" s="58">
        <v>130957</v>
      </c>
      <c r="J63" s="59"/>
      <c r="K63" s="59"/>
      <c r="L63" s="59"/>
      <c r="M63" s="59">
        <v>130957</v>
      </c>
      <c r="N63" s="59">
        <v>130957</v>
      </c>
      <c r="O63" s="59"/>
      <c r="P63" s="58">
        <f t="shared" si="0"/>
        <v>130957</v>
      </c>
      <c r="Q63" s="41"/>
    </row>
    <row r="64" spans="1:17" ht="15.75">
      <c r="A64" s="194">
        <v>150101</v>
      </c>
      <c r="B64" s="195" t="s">
        <v>210</v>
      </c>
      <c r="C64" s="64" t="s">
        <v>218</v>
      </c>
      <c r="D64" s="58"/>
      <c r="E64" s="66"/>
      <c r="F64" s="66"/>
      <c r="G64" s="66"/>
      <c r="H64" s="66"/>
      <c r="I64" s="58">
        <v>67135</v>
      </c>
      <c r="J64" s="66"/>
      <c r="K64" s="66"/>
      <c r="L64" s="66"/>
      <c r="M64" s="63">
        <v>67135</v>
      </c>
      <c r="N64" s="63">
        <v>67135</v>
      </c>
      <c r="O64" s="66"/>
      <c r="P64" s="58"/>
      <c r="Q64" s="41"/>
    </row>
    <row r="65" spans="1:17" ht="15.75">
      <c r="A65" s="60">
        <v>150122</v>
      </c>
      <c r="B65" s="70" t="s">
        <v>186</v>
      </c>
      <c r="C65" s="62" t="s">
        <v>185</v>
      </c>
      <c r="D65" s="58"/>
      <c r="E65" s="63"/>
      <c r="F65" s="63"/>
      <c r="G65" s="63"/>
      <c r="H65" s="63"/>
      <c r="I65" s="58">
        <v>14957</v>
      </c>
      <c r="J65" s="63"/>
      <c r="K65" s="63"/>
      <c r="L65" s="63"/>
      <c r="M65" s="63">
        <v>14957</v>
      </c>
      <c r="N65" s="63">
        <v>14957</v>
      </c>
      <c r="O65" s="63"/>
      <c r="P65" s="58">
        <f t="shared" si="0"/>
        <v>14957</v>
      </c>
      <c r="Q65" s="41"/>
    </row>
    <row r="66" spans="1:17" ht="25.5" hidden="1">
      <c r="A66" s="60">
        <v>150202</v>
      </c>
      <c r="B66" s="70" t="s">
        <v>188</v>
      </c>
      <c r="C66" s="62" t="s">
        <v>189</v>
      </c>
      <c r="D66" s="58"/>
      <c r="E66" s="63"/>
      <c r="F66" s="63"/>
      <c r="G66" s="63"/>
      <c r="H66" s="63"/>
      <c r="I66" s="58"/>
      <c r="J66" s="63"/>
      <c r="K66" s="63"/>
      <c r="L66" s="63"/>
      <c r="M66" s="63"/>
      <c r="N66" s="63"/>
      <c r="O66" s="63"/>
      <c r="P66" s="58">
        <f t="shared" si="0"/>
        <v>0</v>
      </c>
      <c r="Q66" s="41"/>
    </row>
    <row r="67" spans="1:17" ht="25.5">
      <c r="A67" s="52">
        <v>150202</v>
      </c>
      <c r="B67" s="185" t="s">
        <v>188</v>
      </c>
      <c r="C67" s="186" t="s">
        <v>189</v>
      </c>
      <c r="D67" s="58"/>
      <c r="E67" s="182"/>
      <c r="F67" s="182"/>
      <c r="G67" s="182"/>
      <c r="H67" s="182"/>
      <c r="I67" s="58">
        <v>48865</v>
      </c>
      <c r="J67" s="182"/>
      <c r="K67" s="182"/>
      <c r="L67" s="182"/>
      <c r="M67" s="63">
        <v>48865</v>
      </c>
      <c r="N67" s="63">
        <v>48865</v>
      </c>
      <c r="O67" s="182"/>
      <c r="P67" s="58">
        <f t="shared" si="0"/>
        <v>48865</v>
      </c>
      <c r="Q67" s="183"/>
    </row>
    <row r="68" spans="1:17" ht="25.5">
      <c r="A68" s="50">
        <v>170000</v>
      </c>
      <c r="B68" s="79"/>
      <c r="C68" s="68" t="s">
        <v>163</v>
      </c>
      <c r="D68" s="58">
        <v>820000</v>
      </c>
      <c r="E68" s="59">
        <v>820000</v>
      </c>
      <c r="F68" s="59"/>
      <c r="G68" s="59"/>
      <c r="H68" s="59"/>
      <c r="I68" s="58"/>
      <c r="J68" s="59"/>
      <c r="K68" s="59"/>
      <c r="L68" s="59"/>
      <c r="M68" s="59"/>
      <c r="N68" s="59"/>
      <c r="O68" s="59"/>
      <c r="P68" s="58">
        <f t="shared" si="0"/>
        <v>820000</v>
      </c>
      <c r="Q68" s="41"/>
    </row>
    <row r="69" spans="1:17" ht="36" hidden="1">
      <c r="A69" s="52">
        <v>170102</v>
      </c>
      <c r="B69" s="70" t="s">
        <v>168</v>
      </c>
      <c r="C69" s="67" t="s">
        <v>161</v>
      </c>
      <c r="D69" s="58"/>
      <c r="E69" s="63"/>
      <c r="F69" s="63"/>
      <c r="G69" s="63"/>
      <c r="H69" s="63"/>
      <c r="I69" s="58"/>
      <c r="J69" s="63"/>
      <c r="K69" s="63"/>
      <c r="L69" s="63"/>
      <c r="M69" s="63"/>
      <c r="N69" s="63"/>
      <c r="O69" s="63"/>
      <c r="P69" s="58">
        <f t="shared" si="0"/>
        <v>0</v>
      </c>
      <c r="Q69" s="41"/>
    </row>
    <row r="70" spans="1:17" ht="24" hidden="1">
      <c r="A70" s="54">
        <v>170302</v>
      </c>
      <c r="B70" s="70" t="s">
        <v>168</v>
      </c>
      <c r="C70" s="71" t="s">
        <v>162</v>
      </c>
      <c r="D70" s="58"/>
      <c r="E70" s="63"/>
      <c r="F70" s="63"/>
      <c r="G70" s="63"/>
      <c r="H70" s="63"/>
      <c r="I70" s="58"/>
      <c r="J70" s="63"/>
      <c r="K70" s="63"/>
      <c r="L70" s="63"/>
      <c r="M70" s="63"/>
      <c r="N70" s="63"/>
      <c r="O70" s="63"/>
      <c r="P70" s="58">
        <f t="shared" si="0"/>
        <v>0</v>
      </c>
      <c r="Q70" s="41"/>
    </row>
    <row r="71" spans="1:17" ht="15.75">
      <c r="A71" s="54">
        <v>170101</v>
      </c>
      <c r="B71" s="70" t="s">
        <v>214</v>
      </c>
      <c r="C71" s="187" t="s">
        <v>213</v>
      </c>
      <c r="D71" s="58">
        <v>30000</v>
      </c>
      <c r="E71" s="63">
        <v>30000</v>
      </c>
      <c r="F71" s="63"/>
      <c r="G71" s="63"/>
      <c r="H71" s="63"/>
      <c r="I71" s="58"/>
      <c r="J71" s="63"/>
      <c r="K71" s="63"/>
      <c r="L71" s="63"/>
      <c r="M71" s="63"/>
      <c r="N71" s="63"/>
      <c r="O71" s="63"/>
      <c r="P71" s="58">
        <f t="shared" si="0"/>
        <v>30000</v>
      </c>
      <c r="Q71" s="41"/>
    </row>
    <row r="72" spans="1:17" ht="36">
      <c r="A72" s="54">
        <v>170703</v>
      </c>
      <c r="B72" s="70" t="s">
        <v>190</v>
      </c>
      <c r="C72" s="71" t="s">
        <v>191</v>
      </c>
      <c r="D72" s="58">
        <v>790000</v>
      </c>
      <c r="E72" s="63">
        <v>790000</v>
      </c>
      <c r="F72" s="63"/>
      <c r="G72" s="63"/>
      <c r="H72" s="63"/>
      <c r="I72" s="58"/>
      <c r="J72" s="63"/>
      <c r="K72" s="63"/>
      <c r="L72" s="63"/>
      <c r="M72" s="63"/>
      <c r="N72" s="63"/>
      <c r="O72" s="63"/>
      <c r="P72" s="58">
        <f t="shared" si="0"/>
        <v>790000</v>
      </c>
      <c r="Q72" s="41"/>
    </row>
    <row r="73" spans="1:17" ht="28.5" customHeight="1">
      <c r="A73" s="156">
        <v>180000</v>
      </c>
      <c r="B73" s="157"/>
      <c r="C73" s="158" t="s">
        <v>197</v>
      </c>
      <c r="D73" s="159">
        <v>20000</v>
      </c>
      <c r="E73" s="59">
        <v>20000</v>
      </c>
      <c r="F73" s="59"/>
      <c r="G73" s="59"/>
      <c r="H73" s="59"/>
      <c r="I73" s="58">
        <v>38500</v>
      </c>
      <c r="J73" s="59"/>
      <c r="K73" s="59"/>
      <c r="L73" s="59"/>
      <c r="M73" s="59">
        <v>38500</v>
      </c>
      <c r="N73" s="59">
        <v>38500</v>
      </c>
      <c r="O73" s="59"/>
      <c r="P73" s="58">
        <f t="shared" si="0"/>
        <v>58500</v>
      </c>
      <c r="Q73" s="41"/>
    </row>
    <row r="74" spans="1:17" ht="24.75" customHeight="1">
      <c r="A74" s="153">
        <v>180404</v>
      </c>
      <c r="B74" s="154" t="s">
        <v>198</v>
      </c>
      <c r="C74" s="155" t="s">
        <v>199</v>
      </c>
      <c r="D74" s="66">
        <v>20000</v>
      </c>
      <c r="E74" s="63">
        <v>20000</v>
      </c>
      <c r="F74" s="63"/>
      <c r="G74" s="63"/>
      <c r="H74" s="63"/>
      <c r="I74" s="58"/>
      <c r="J74" s="63"/>
      <c r="K74" s="63"/>
      <c r="L74" s="63"/>
      <c r="M74" s="63"/>
      <c r="N74" s="63"/>
      <c r="O74" s="63"/>
      <c r="P74" s="58">
        <f t="shared" si="0"/>
        <v>20000</v>
      </c>
      <c r="Q74" s="41"/>
    </row>
    <row r="75" spans="1:17" ht="45.75" customHeight="1">
      <c r="A75" s="153">
        <v>180409</v>
      </c>
      <c r="B75" s="154" t="s">
        <v>210</v>
      </c>
      <c r="C75" s="155" t="s">
        <v>211</v>
      </c>
      <c r="D75" s="66"/>
      <c r="E75" s="63"/>
      <c r="F75" s="63"/>
      <c r="G75" s="63"/>
      <c r="H75" s="63"/>
      <c r="I75" s="58">
        <v>38500</v>
      </c>
      <c r="J75" s="63"/>
      <c r="K75" s="63"/>
      <c r="L75" s="63"/>
      <c r="M75" s="63">
        <v>38500</v>
      </c>
      <c r="N75" s="63">
        <v>38500</v>
      </c>
      <c r="O75" s="63"/>
      <c r="P75" s="58">
        <f t="shared" si="0"/>
        <v>38500</v>
      </c>
      <c r="Q75" s="41"/>
    </row>
    <row r="76" spans="1:17" ht="25.5">
      <c r="A76" s="165">
        <v>210000</v>
      </c>
      <c r="B76" s="166"/>
      <c r="C76" s="167" t="s">
        <v>200</v>
      </c>
      <c r="D76" s="58">
        <v>25000</v>
      </c>
      <c r="E76" s="59">
        <v>25000</v>
      </c>
      <c r="F76" s="59"/>
      <c r="G76" s="59"/>
      <c r="H76" s="59"/>
      <c r="I76" s="58"/>
      <c r="J76" s="59"/>
      <c r="K76" s="59"/>
      <c r="L76" s="59"/>
      <c r="M76" s="59"/>
      <c r="N76" s="59"/>
      <c r="O76" s="59"/>
      <c r="P76" s="58">
        <f t="shared" si="0"/>
        <v>25000</v>
      </c>
      <c r="Q76" s="41"/>
    </row>
    <row r="77" spans="1:17" ht="24">
      <c r="A77" s="153">
        <v>210105</v>
      </c>
      <c r="B77" s="154" t="s">
        <v>201</v>
      </c>
      <c r="C77" s="155" t="s">
        <v>202</v>
      </c>
      <c r="D77" s="63">
        <v>25000</v>
      </c>
      <c r="E77" s="63">
        <v>25000</v>
      </c>
      <c r="F77" s="63"/>
      <c r="G77" s="63"/>
      <c r="H77" s="63"/>
      <c r="I77" s="58"/>
      <c r="J77" s="63"/>
      <c r="K77" s="63"/>
      <c r="L77" s="63"/>
      <c r="M77" s="63"/>
      <c r="N77" s="63"/>
      <c r="O77" s="63"/>
      <c r="P77" s="58">
        <f t="shared" si="0"/>
        <v>25000</v>
      </c>
      <c r="Q77" s="41"/>
    </row>
    <row r="78" spans="1:17" ht="15.75">
      <c r="A78" s="165">
        <v>240000</v>
      </c>
      <c r="B78" s="166"/>
      <c r="C78" s="167" t="s">
        <v>215</v>
      </c>
      <c r="D78" s="58"/>
      <c r="E78" s="59"/>
      <c r="F78" s="59"/>
      <c r="G78" s="59"/>
      <c r="H78" s="59"/>
      <c r="I78" s="58">
        <v>15600</v>
      </c>
      <c r="J78" s="59">
        <v>15600</v>
      </c>
      <c r="K78" s="59"/>
      <c r="L78" s="59"/>
      <c r="M78" s="59"/>
      <c r="N78" s="59"/>
      <c r="O78" s="59"/>
      <c r="P78" s="58">
        <f t="shared" si="0"/>
        <v>15600</v>
      </c>
      <c r="Q78" s="41"/>
    </row>
    <row r="79" spans="1:17" ht="24">
      <c r="A79" s="153">
        <v>240604</v>
      </c>
      <c r="B79" s="154" t="s">
        <v>217</v>
      </c>
      <c r="C79" s="188" t="s">
        <v>216</v>
      </c>
      <c r="D79" s="63"/>
      <c r="E79" s="63"/>
      <c r="F79" s="63"/>
      <c r="G79" s="63"/>
      <c r="H79" s="63"/>
      <c r="I79" s="58">
        <v>15600</v>
      </c>
      <c r="J79" s="63">
        <v>15600</v>
      </c>
      <c r="K79" s="63"/>
      <c r="L79" s="63"/>
      <c r="M79" s="63"/>
      <c r="N79" s="63"/>
      <c r="O79" s="63"/>
      <c r="P79" s="58">
        <f t="shared" si="0"/>
        <v>15600</v>
      </c>
      <c r="Q79" s="41"/>
    </row>
    <row r="80" spans="1:17" ht="15.75">
      <c r="A80" s="50" t="s">
        <v>0</v>
      </c>
      <c r="B80" s="80"/>
      <c r="C80" s="72" t="s">
        <v>42</v>
      </c>
      <c r="D80" s="58">
        <v>45000</v>
      </c>
      <c r="E80" s="59">
        <v>35000</v>
      </c>
      <c r="F80" s="59">
        <v>0</v>
      </c>
      <c r="G80" s="59">
        <v>0</v>
      </c>
      <c r="H80" s="59"/>
      <c r="I80" s="58"/>
      <c r="J80" s="59"/>
      <c r="K80" s="59">
        <v>0</v>
      </c>
      <c r="L80" s="59">
        <v>0</v>
      </c>
      <c r="M80" s="59"/>
      <c r="N80" s="59"/>
      <c r="O80" s="59"/>
      <c r="P80" s="58">
        <f t="shared" si="0"/>
        <v>45000</v>
      </c>
      <c r="Q80" s="41">
        <v>0</v>
      </c>
    </row>
    <row r="81" spans="1:17" ht="15.75">
      <c r="A81" s="60" t="s">
        <v>1</v>
      </c>
      <c r="B81" s="77" t="s">
        <v>54</v>
      </c>
      <c r="C81" s="73" t="s">
        <v>2</v>
      </c>
      <c r="D81" s="58">
        <v>10000</v>
      </c>
      <c r="E81" s="63"/>
      <c r="F81" s="63">
        <v>0</v>
      </c>
      <c r="G81" s="63">
        <v>0</v>
      </c>
      <c r="H81" s="63">
        <v>0</v>
      </c>
      <c r="I81" s="58">
        <v>0</v>
      </c>
      <c r="J81" s="63">
        <v>0</v>
      </c>
      <c r="K81" s="63">
        <v>0</v>
      </c>
      <c r="L81" s="63">
        <v>0</v>
      </c>
      <c r="M81" s="63">
        <v>0</v>
      </c>
      <c r="N81" s="63">
        <v>0</v>
      </c>
      <c r="O81" s="63">
        <v>0</v>
      </c>
      <c r="P81" s="58">
        <f t="shared" si="0"/>
        <v>10000</v>
      </c>
      <c r="Q81" s="41">
        <v>0</v>
      </c>
    </row>
    <row r="82" spans="1:17" ht="15.75">
      <c r="A82" s="60" t="s">
        <v>3</v>
      </c>
      <c r="B82" s="77" t="s">
        <v>54</v>
      </c>
      <c r="C82" s="73" t="s">
        <v>88</v>
      </c>
      <c r="D82" s="58">
        <v>35000</v>
      </c>
      <c r="E82" s="63">
        <v>35000</v>
      </c>
      <c r="F82" s="63">
        <v>0</v>
      </c>
      <c r="G82" s="63">
        <v>0</v>
      </c>
      <c r="H82" s="63">
        <v>0</v>
      </c>
      <c r="I82" s="58"/>
      <c r="J82" s="63"/>
      <c r="K82" s="63">
        <v>0</v>
      </c>
      <c r="L82" s="63">
        <v>0</v>
      </c>
      <c r="M82" s="63"/>
      <c r="N82" s="63"/>
      <c r="O82" s="63"/>
      <c r="P82" s="58">
        <f t="shared" si="0"/>
        <v>35000</v>
      </c>
      <c r="Q82" s="41">
        <v>0</v>
      </c>
    </row>
    <row r="83" spans="1:17" ht="15.75">
      <c r="A83" s="74" t="s">
        <v>4</v>
      </c>
      <c r="B83" s="74"/>
      <c r="C83" s="75" t="s">
        <v>43</v>
      </c>
      <c r="D83" s="76">
        <f>D9+D11+D21+D52+D55+D60+D68+D80+D73+D76</f>
        <v>63593250</v>
      </c>
      <c r="E83" s="76">
        <f>E9+E11+E21+E52+E55+E60+E68+E80+E73+E76</f>
        <v>63583250</v>
      </c>
      <c r="F83" s="76">
        <f>F9+F11+F21+F52+F55+F60+F68+F80</f>
        <v>17073952</v>
      </c>
      <c r="G83" s="76">
        <f>G9+G11+G21+G52+G55+G60+G68+G80</f>
        <v>3971703</v>
      </c>
      <c r="H83" s="76"/>
      <c r="I83" s="76">
        <f>I9+I11+I21+I52+I55+I60++I63+I68+I73+I80+I78</f>
        <v>1194514</v>
      </c>
      <c r="J83" s="76">
        <f>J9+J11+J21+J52+J55+J60++J63+J68+J80</f>
        <v>707407</v>
      </c>
      <c r="K83" s="76">
        <f>K9+K11+K21+K52+K55+K60++K63+K68+K80</f>
        <v>27700</v>
      </c>
      <c r="L83" s="76">
        <f>L9+L11+L21+L52+L55+L60++L63+L68+L80</f>
        <v>0</v>
      </c>
      <c r="M83" s="76">
        <f>M9+M11+M21+M52+M55+M60++M63+M68+M73+M80</f>
        <v>443807</v>
      </c>
      <c r="N83" s="76">
        <f>N9+N11+N21+N52+N55+N60++N63+N68+N73+N80</f>
        <v>403807</v>
      </c>
      <c r="O83" s="76">
        <f>O9+O11+O21+O52+O55+O60++O63+O68+O80</f>
        <v>52750</v>
      </c>
      <c r="P83" s="76">
        <f>P9+P11+P21+P52+P55+P60+P68+P80+P73+P76+P63+P78</f>
        <v>64787764</v>
      </c>
      <c r="Q83" s="41">
        <v>0</v>
      </c>
    </row>
    <row r="84" spans="1:17" ht="15.75">
      <c r="A84" s="50"/>
      <c r="B84" s="80"/>
      <c r="C84" s="72" t="s">
        <v>5</v>
      </c>
      <c r="D84" s="58">
        <v>9913700</v>
      </c>
      <c r="E84" s="59">
        <v>9913700</v>
      </c>
      <c r="F84" s="59">
        <v>0</v>
      </c>
      <c r="G84" s="59">
        <v>0</v>
      </c>
      <c r="H84" s="59">
        <v>0</v>
      </c>
      <c r="I84" s="58">
        <v>0</v>
      </c>
      <c r="J84" s="59">
        <v>0</v>
      </c>
      <c r="K84" s="59">
        <v>0</v>
      </c>
      <c r="L84" s="59">
        <v>0</v>
      </c>
      <c r="M84" s="59">
        <v>0</v>
      </c>
      <c r="N84" s="59">
        <v>0</v>
      </c>
      <c r="O84" s="59">
        <v>0</v>
      </c>
      <c r="P84" s="58">
        <f t="shared" si="0"/>
        <v>9913700</v>
      </c>
      <c r="Q84" s="41">
        <v>1</v>
      </c>
    </row>
    <row r="85" spans="1:17" ht="25.5">
      <c r="A85" s="60" t="s">
        <v>60</v>
      </c>
      <c r="B85" s="77" t="s">
        <v>10</v>
      </c>
      <c r="C85" s="73" t="s">
        <v>55</v>
      </c>
      <c r="D85" s="58">
        <v>9113700</v>
      </c>
      <c r="E85" s="63">
        <v>9113700</v>
      </c>
      <c r="F85" s="63">
        <v>0</v>
      </c>
      <c r="G85" s="63">
        <v>0</v>
      </c>
      <c r="H85" s="63">
        <v>0</v>
      </c>
      <c r="I85" s="58">
        <v>0</v>
      </c>
      <c r="J85" s="63">
        <v>0</v>
      </c>
      <c r="K85" s="63">
        <v>0</v>
      </c>
      <c r="L85" s="63">
        <v>0</v>
      </c>
      <c r="M85" s="63">
        <v>0</v>
      </c>
      <c r="N85" s="63">
        <v>0</v>
      </c>
      <c r="O85" s="63">
        <v>0</v>
      </c>
      <c r="P85" s="58">
        <f t="shared" si="0"/>
        <v>9113700</v>
      </c>
      <c r="Q85" s="41">
        <v>0</v>
      </c>
    </row>
    <row r="86" spans="1:17" ht="15.75">
      <c r="A86" s="60">
        <v>250380</v>
      </c>
      <c r="B86" s="77" t="s">
        <v>192</v>
      </c>
      <c r="C86" s="73" t="s">
        <v>193</v>
      </c>
      <c r="D86" s="58">
        <v>800000</v>
      </c>
      <c r="E86" s="63">
        <v>800000</v>
      </c>
      <c r="F86" s="63"/>
      <c r="G86" s="63"/>
      <c r="H86" s="63"/>
      <c r="I86" s="58"/>
      <c r="J86" s="63"/>
      <c r="K86" s="63"/>
      <c r="L86" s="63"/>
      <c r="M86" s="63"/>
      <c r="N86" s="63"/>
      <c r="O86" s="63"/>
      <c r="P86" s="58">
        <f t="shared" si="0"/>
        <v>800000</v>
      </c>
      <c r="Q86" s="41"/>
    </row>
    <row r="87" spans="1:17" ht="15.75">
      <c r="A87" s="74" t="s">
        <v>75</v>
      </c>
      <c r="B87" s="74"/>
      <c r="C87" s="75" t="s">
        <v>65</v>
      </c>
      <c r="D87" s="76">
        <f>D83+D84</f>
        <v>73506950</v>
      </c>
      <c r="E87" s="76">
        <f>E83+E84</f>
        <v>73496950</v>
      </c>
      <c r="F87" s="76">
        <f>F83+F84</f>
        <v>17073952</v>
      </c>
      <c r="G87" s="76">
        <f>G83+G84</f>
        <v>3971703</v>
      </c>
      <c r="H87" s="76">
        <f aca="true" t="shared" si="1" ref="H87:P87">H83+H84</f>
        <v>0</v>
      </c>
      <c r="I87" s="76">
        <f t="shared" si="1"/>
        <v>1194514</v>
      </c>
      <c r="J87" s="76">
        <f t="shared" si="1"/>
        <v>707407</v>
      </c>
      <c r="K87" s="76">
        <f t="shared" si="1"/>
        <v>27700</v>
      </c>
      <c r="L87" s="76">
        <f t="shared" si="1"/>
        <v>0</v>
      </c>
      <c r="M87" s="76">
        <f t="shared" si="1"/>
        <v>443807</v>
      </c>
      <c r="N87" s="76">
        <f t="shared" si="1"/>
        <v>403807</v>
      </c>
      <c r="O87" s="76">
        <f t="shared" si="1"/>
        <v>52750</v>
      </c>
      <c r="P87" s="76">
        <f t="shared" si="1"/>
        <v>74701464</v>
      </c>
      <c r="Q87" s="41">
        <v>0</v>
      </c>
    </row>
    <row r="90" spans="3:10" ht="18.75">
      <c r="C90" s="180" t="s">
        <v>208</v>
      </c>
      <c r="E90" s="34"/>
      <c r="J90" s="180" t="s">
        <v>209</v>
      </c>
    </row>
    <row r="91" ht="12.75">
      <c r="E91" s="34"/>
    </row>
    <row r="92" ht="12.75">
      <c r="E92" s="34"/>
    </row>
  </sheetData>
  <sheetProtection/>
  <mergeCells count="18">
    <mergeCell ref="N1:P1"/>
    <mergeCell ref="K6:L6"/>
    <mergeCell ref="F6:G6"/>
    <mergeCell ref="B5:B7"/>
    <mergeCell ref="I5:O5"/>
    <mergeCell ref="N6:O6"/>
    <mergeCell ref="K2:P2"/>
    <mergeCell ref="A3:P3"/>
    <mergeCell ref="A5:A7"/>
    <mergeCell ref="C5:C7"/>
    <mergeCell ref="P5:P7"/>
    <mergeCell ref="I6:I7"/>
    <mergeCell ref="J6:J7"/>
    <mergeCell ref="M6:M7"/>
    <mergeCell ref="D5:H5"/>
    <mergeCell ref="D6:D7"/>
    <mergeCell ref="E6:E7"/>
    <mergeCell ref="H6:H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7" max="15" man="1"/>
    <brk id="6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2016-03-30T07:12:00Z</cp:lastPrinted>
  <dcterms:created xsi:type="dcterms:W3CDTF">2006-01-10T10:10:12Z</dcterms:created>
  <dcterms:modified xsi:type="dcterms:W3CDTF">2016-03-30T07:12:26Z</dcterms:modified>
  <cp:category/>
  <cp:version/>
  <cp:contentType/>
  <cp:contentStatus/>
</cp:coreProperties>
</file>